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fasády Vestec" sheetId="2" r:id="rId2"/>
    <sheet name="02 - Oprava střechy Vestec" sheetId="3" r:id="rId3"/>
    <sheet name="03 - Oprava fasády Blanice" sheetId="4" r:id="rId4"/>
    <sheet name="04 - Oprava střechy Blanice" sheetId="5" r:id="rId5"/>
    <sheet name="05 - Oprava fasády Sázava" sheetId="6" r:id="rId6"/>
    <sheet name="06 - Oprava střechy Sázava" sheetId="7" r:id="rId7"/>
  </sheets>
  <definedNames>
    <definedName name="_xlnm.Print_Area" localSheetId="0">'Rekapitulace stavby'!$D$4:$AO$76,'Rekapitulace stavby'!$C$82:$AQ$101</definedName>
    <definedName name="_xlnm._FilterDatabase" localSheetId="1" hidden="1">'01 - Oprava fasády Vestec'!$C$125:$K$181</definedName>
    <definedName name="_xlnm.Print_Area" localSheetId="1">'01 - Oprava fasády Vestec'!$C$4:$J$76,'01 - Oprava fasády Vestec'!$C$113:$J$181</definedName>
    <definedName name="_xlnm._FilterDatabase" localSheetId="2" hidden="1">'02 - Oprava střechy Vestec'!$C$115:$K$118</definedName>
    <definedName name="_xlnm.Print_Area" localSheetId="2">'02 - Oprava střechy Vestec'!$C$4:$J$76,'02 - Oprava střechy Vestec'!$C$103:$J$118</definedName>
    <definedName name="_xlnm._FilterDatabase" localSheetId="3" hidden="1">'03 - Oprava fasády Blanice'!$C$125:$K$184</definedName>
    <definedName name="_xlnm.Print_Area" localSheetId="3">'03 - Oprava fasády Blanice'!$C$4:$J$76,'03 - Oprava fasády Blanice'!$C$113:$J$184</definedName>
    <definedName name="_xlnm._FilterDatabase" localSheetId="4" hidden="1">'04 - Oprava střechy Blanice'!$C$117:$K$122</definedName>
    <definedName name="_xlnm.Print_Area" localSheetId="4">'04 - Oprava střechy Blanice'!$C$4:$J$76,'04 - Oprava střechy Blanice'!$C$105:$J$122</definedName>
    <definedName name="_xlnm._FilterDatabase" localSheetId="5" hidden="1">'05 - Oprava fasády Sázava'!$C$125:$K$186</definedName>
    <definedName name="_xlnm.Print_Area" localSheetId="5">'05 - Oprava fasády Sázava'!$C$4:$J$76,'05 - Oprava fasády Sázava'!$C$113:$J$186</definedName>
    <definedName name="_xlnm._FilterDatabase" localSheetId="6" hidden="1">'06 - Oprava střechy Sázava'!$C$117:$K$122</definedName>
    <definedName name="_xlnm.Print_Area" localSheetId="6">'06 - Oprava střechy Sázava'!$C$4:$J$76,'06 - Oprava střechy Sázava'!$C$105:$J$122</definedName>
    <definedName name="_xlnm.Print_Titles" localSheetId="0">'Rekapitulace stavby'!$92:$92</definedName>
    <definedName name="_xlnm.Print_Titles" localSheetId="1">'01 - Oprava fasády Vestec'!$125:$125</definedName>
    <definedName name="_xlnm.Print_Titles" localSheetId="2">'02 - Oprava střechy Vestec'!$115:$115</definedName>
    <definedName name="_xlnm.Print_Titles" localSheetId="3">'03 - Oprava fasády Blanice'!$125:$125</definedName>
    <definedName name="_xlnm.Print_Titles" localSheetId="4">'04 - Oprava střechy Blanice'!$117:$117</definedName>
    <definedName name="_xlnm.Print_Titles" localSheetId="5">'05 - Oprava fasády Sázava'!$125:$125</definedName>
    <definedName name="_xlnm.Print_Titles" localSheetId="6">'06 - Oprava střechy Sázava'!$117:$117</definedName>
  </definedNames>
  <calcPr fullCalcOnLoad="1"/>
</workbook>
</file>

<file path=xl/sharedStrings.xml><?xml version="1.0" encoding="utf-8"?>
<sst xmlns="http://schemas.openxmlformats.org/spreadsheetml/2006/main" count="3121" uniqueCount="478">
  <si>
    <t>Export Komplet</t>
  </si>
  <si>
    <t/>
  </si>
  <si>
    <t>2.0</t>
  </si>
  <si>
    <t>ZAMOK</t>
  </si>
  <si>
    <t>False</t>
  </si>
  <si>
    <t>{8b51aa00-15f2-445a-ba05-151a3ea64012}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</si>
  <si>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</si>
  <si>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</si>
  <si>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</si>
  <si>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</si>
  <si>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</si>
  <si>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</si>
  <si>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</si>
  <si>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</si>
  <si>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</si>
  <si>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</si>
  <si>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</si>
  <si>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objektů</t>
  </si>
  <si>
    <t>KSO:</t>
  </si>
  <si>
    <t>CC-CZ:</t>
  </si>
  <si>
    <t>Místo:</t>
  </si>
  <si>
    <t xml:space="preserve"> </t>
  </si>
  <si>
    <t>Datum:</t>
  </si>
  <si>
    <t>28. 1. 2023</t>
  </si>
  <si>
    <t>Zadavatel:</t>
  </si>
  <si>
    <t>IČ:</t>
  </si>
  <si>
    <t>29131804</t>
  </si>
  <si>
    <t>Želivská Provozní</t>
  </si>
  <si>
    <t>DIČ:</t>
  </si>
  <si>
    <t>CZ29131804</t>
  </si>
  <si>
    <t>Uchazeč:</t>
  </si>
  <si>
    <t>Vyplň údaj</t>
  </si>
  <si>
    <t>Projektant:</t>
  </si>
  <si>
    <t>True</t>
  </si>
  <si>
    <t>Zpracovatel:</t>
  </si>
  <si>
    <t>Václav Hejkal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</si>
  <si>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</si>
  <si>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</si>
  <si>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</si>
  <si>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</si>
  <si>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</si>
  <si>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</si>
  <si>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</si>
  <si>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</si>
  <si>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</si>
  <si>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</si>
  <si>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</si>
  <si>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</si>
  <si>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</si>
  <si>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</si>
  <si>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</si>
  <si>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</si>
  <si>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</si>
  <si>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</si>
  <si>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</si>
  <si>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</si>
  <si>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</si>
  <si>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</si>
  <si>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</si>
  <si>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</si>
  <si>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</si>
  <si>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</si>
  <si>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</si>
  <si>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</si>
  <si>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</si>
  <si>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</si>
  <si>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</si>
  <si>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</si>
  <si>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</si>
  <si>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</si>
  <si>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</si>
  <si>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</si>
  <si>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</si>
  <si>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</si>
  <si>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</si>
  <si>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</si>
  <si>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</si>
  <si>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</si>
  <si>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</si>
  <si>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</si>
  <si>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</si>
  <si>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</si>
  <si>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</si>
  <si>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fasády Vestec</t>
  </si>
  <si>
    <t>STA</t>
  </si>
  <si>
    <t>1</t>
  </si>
  <si>
    <t>{2b3db1d8-c686-493c-a4af-5979de1b3ef6}</t>
  </si>
  <si>
    <t>2</t>
  </si>
  <si>
    <t>02</t>
  </si>
  <si>
    <t>Oprava střechy Vestec</t>
  </si>
  <si>
    <t>{f6221061-c0f5-408b-ba3f-5058330a5261}</t>
  </si>
  <si>
    <t>03</t>
  </si>
  <si>
    <t>Oprava fasády Blanice</t>
  </si>
  <si>
    <t>{239dfce6-1d5e-490c-8515-aaeb9015cc87}</t>
  </si>
  <si>
    <t>04</t>
  </si>
  <si>
    <t>Oprava střechy Blanice</t>
  </si>
  <si>
    <t>{823b859b-5e30-4b33-a5e7-c0cf788176f9}</t>
  </si>
  <si>
    <t>05</t>
  </si>
  <si>
    <t>Oprava fasády Sázava</t>
  </si>
  <si>
    <t>{2fc22880-e949-4864-9682-d84c36167df5}</t>
  </si>
  <si>
    <t>06</t>
  </si>
  <si>
    <t>Oprava střechy Sázava</t>
  </si>
  <si>
    <t>{42ec3b07-7b46-46e9-84d7-fe7ff3515932}</t>
  </si>
  <si>
    <t>KRYCÍ LIST SOUPISU PRACÍ</t>
  </si>
  <si>
    <t>Objekt:</t>
  </si>
  <si>
    <t>01 - Oprava fasády Vestec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</si>
  <si>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</si>
  <si>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</si>
  <si>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</si>
  <si>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</si>
  <si>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</si>
  <si>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</si>
  <si>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62 - Úprava povrchů vnějších</t>
  </si>
  <si>
    <t xml:space="preserve">    9 - Ostatní konstrukce a práce, bourání</t>
  </si>
  <si>
    <t xml:space="preserve">  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</si>
  <si>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</si>
  <si>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</si>
  <si>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</si>
  <si>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740 - Elektromontáže - zkoušky a revize</t>
  </si>
  <si>
    <t xml:space="preserve">    741 - Elektroinstalace - silnoproud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</si>
  <si>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</si>
  <si>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</si>
  <si>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</si>
  <si>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</si>
  <si>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</si>
  <si>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</si>
  <si>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</si>
  <si>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</si>
  <si>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</si>
  <si>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</si>
  <si>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</si>
  <si>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</si>
  <si>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</si>
  <si>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</si>
  <si>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</si>
  <si>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</si>
  <si>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</si>
  <si>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</si>
  <si>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</si>
  <si>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</si>
  <si>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622325111</t>
  </si>
  <si>
    <t>Oprava vnější vápenné hladké omítky členitosti 1 stěn v rozsahu do 10 %</t>
  </si>
  <si>
    <t>m2</t>
  </si>
  <si>
    <t>4</t>
  </si>
  <si>
    <t>1053934132</t>
  </si>
  <si>
    <t>621131121</t>
  </si>
  <si>
    <t>Penetrační nátěr vnějších podhledů nanášený ručně</t>
  </si>
  <si>
    <t>-378989094</t>
  </si>
  <si>
    <t>3</t>
  </si>
  <si>
    <t>621142001</t>
  </si>
  <si>
    <t>Potažení vnějších podhledů sklovláknitým pletivem vtlačeným do tenkovrstvé hmoty</t>
  </si>
  <si>
    <t>2109393793</t>
  </si>
  <si>
    <t>621151001.JUB.001</t>
  </si>
  <si>
    <t>Penetrační nátěr JUBIZOL UNIGRUND vnějších pastovitých tenkovrstvých omítek podhledů</t>
  </si>
  <si>
    <t>-1107476248</t>
  </si>
  <si>
    <t>5</t>
  </si>
  <si>
    <t>621531022.JUB.001</t>
  </si>
  <si>
    <t>Tenkovrstvá silikonová omítka JUBIZOL SILICONE FINISH S 2,0 vnějších podhledů</t>
  </si>
  <si>
    <t>-1177000098</t>
  </si>
  <si>
    <t>6</t>
  </si>
  <si>
    <t>622131121</t>
  </si>
  <si>
    <t>Penetrační nátěr vnějších stěn nanášený ručně</t>
  </si>
  <si>
    <t>1379991076</t>
  </si>
  <si>
    <t>7</t>
  </si>
  <si>
    <t>622142001</t>
  </si>
  <si>
    <t>Potažení vnějších stěn sklovláknitým pletivem vtlačeným do tenkovrstvé hmoty</t>
  </si>
  <si>
    <t>-2046074020</t>
  </si>
  <si>
    <t>8</t>
  </si>
  <si>
    <t>622151001.JUB.001</t>
  </si>
  <si>
    <t>Penetrační nátěr JUBIZOL UNIGRUND vnějších pastovitých tenkovrstvých omítek stěn</t>
  </si>
  <si>
    <t>-309502900</t>
  </si>
  <si>
    <t>9</t>
  </si>
  <si>
    <t>622531022.JUB.001</t>
  </si>
  <si>
    <t>Tenkovrstvá silikonová omítka JUBIZOL SILICONE FINISH S 2,0 vnějších stěn</t>
  </si>
  <si>
    <t>-762175369</t>
  </si>
  <si>
    <t>10</t>
  </si>
  <si>
    <t>622511112</t>
  </si>
  <si>
    <t>Tenkovrstvá akrylátová mozaiková střednězrnná omítka vnějších stěn</t>
  </si>
  <si>
    <t>-1045091084</t>
  </si>
  <si>
    <t>11</t>
  </si>
  <si>
    <t>622211001</t>
  </si>
  <si>
    <t>Montáž kontaktního zateplení vnějších stěn lepením a mechanickým kotvením polystyrénových desek do betonu a zdiva tl do 40 mm</t>
  </si>
  <si>
    <t>963760066</t>
  </si>
  <si>
    <t>12</t>
  </si>
  <si>
    <t>M</t>
  </si>
  <si>
    <t>28376415</t>
  </si>
  <si>
    <t>deska XPS hrana polodrážková a hladký povrch 300kPA tl 30mm</t>
  </si>
  <si>
    <t>1060840966</t>
  </si>
  <si>
    <t>13</t>
  </si>
  <si>
    <t>622252002</t>
  </si>
  <si>
    <t>Montáž profilů kontaktního zateplení lepených</t>
  </si>
  <si>
    <t>m</t>
  </si>
  <si>
    <t>1875990984</t>
  </si>
  <si>
    <t>14</t>
  </si>
  <si>
    <t>59051486</t>
  </si>
  <si>
    <t>profil rohový PVC 15x15mm s výztužnou tkaninou š 100mm pro ETICS</t>
  </si>
  <si>
    <t>-1042910079</t>
  </si>
  <si>
    <t>59051510</t>
  </si>
  <si>
    <t>profil začišťovací s okapnicí PVC s výztužnou tkaninou pro nadpraží ETICS</t>
  </si>
  <si>
    <t>-357557452</t>
  </si>
  <si>
    <t>16</t>
  </si>
  <si>
    <t>28342205</t>
  </si>
  <si>
    <t>profil začišťovací PVC 6mm s výztužnou tkaninou pro ostění ETICS</t>
  </si>
  <si>
    <t>-669799199</t>
  </si>
  <si>
    <t>17</t>
  </si>
  <si>
    <t>629991001</t>
  </si>
  <si>
    <t>Zakrytí podélných ploch fólií volně položenou</t>
  </si>
  <si>
    <t>-7847183</t>
  </si>
  <si>
    <t>18</t>
  </si>
  <si>
    <t>629991012</t>
  </si>
  <si>
    <t>Zakrytí výplní otvorů fólií přilepenou na začišťovací lišty</t>
  </si>
  <si>
    <t>870479899</t>
  </si>
  <si>
    <t>19</t>
  </si>
  <si>
    <t>629995101</t>
  </si>
  <si>
    <t>Očištění vnějších ploch tlakovou vodou</t>
  </si>
  <si>
    <t>-1243910594</t>
  </si>
  <si>
    <t>20</t>
  </si>
  <si>
    <t>629999011</t>
  </si>
  <si>
    <t>Příplatek k úpravám povrchů za provádění styku dvou barev nebo struktur na fasádě</t>
  </si>
  <si>
    <t>-1918225842</t>
  </si>
  <si>
    <t>Ostatní konstrukce a práce, bourání</t>
  </si>
  <si>
    <t>966084008</t>
  </si>
  <si>
    <t>Demontáž opláštění podhledů odvětrávané fasády</t>
  </si>
  <si>
    <t>-1790325816</t>
  </si>
  <si>
    <t>22</t>
  </si>
  <si>
    <t>966084018</t>
  </si>
  <si>
    <t>Demontáž opláštění stěn odvětrávané fasády</t>
  </si>
  <si>
    <t>-1488892859</t>
  </si>
  <si>
    <t>23</t>
  </si>
  <si>
    <t>978036121</t>
  </si>
  <si>
    <t>Otlučení (osekání) cementových omítek vnějších ploch v rozsahu přes 5 do 10 %</t>
  </si>
  <si>
    <t>1410663052</t>
  </si>
  <si>
    <t>24</t>
  </si>
  <si>
    <t>997013151</t>
  </si>
  <si>
    <t>Vnitrostaveništní doprava suti a vybouraných hmot pro budovy v do 6 m s omezením mechanizace</t>
  </si>
  <si>
    <t>t</t>
  </si>
  <si>
    <t>2132821720</t>
  </si>
  <si>
    <t>25</t>
  </si>
  <si>
    <t>997013311</t>
  </si>
  <si>
    <t>Montáž a demontáž shozu suti v do 10 m</t>
  </si>
  <si>
    <t>1024</t>
  </si>
  <si>
    <t>-338969387</t>
  </si>
  <si>
    <t>26</t>
  </si>
  <si>
    <t>997013501</t>
  </si>
  <si>
    <t>Odvoz suti a vybouraných hmot na skládku nebo meziskládku do 1 km se složením</t>
  </si>
  <si>
    <t>-2981480</t>
  </si>
  <si>
    <t>27</t>
  </si>
  <si>
    <t>997013509</t>
  </si>
  <si>
    <t>Příplatek k odvozu suti a vybouraných hmot na skládku ZKD 1 km přes 1 km</t>
  </si>
  <si>
    <t>1849672333</t>
  </si>
  <si>
    <t>28</t>
  </si>
  <si>
    <t>997013603</t>
  </si>
  <si>
    <t>Poplatek za uložení na skládce (skládkovné) stavebního odpadu cihelného kód odpadu 17 01 02</t>
  </si>
  <si>
    <t>1467578811</t>
  </si>
  <si>
    <t>29</t>
  </si>
  <si>
    <t>997013811</t>
  </si>
  <si>
    <t>Poplatek za uložení na skládce (skládkovné) stavebního odpadu dřevěného kód odpadu 17 02 01</t>
  </si>
  <si>
    <t>-1027518040</t>
  </si>
  <si>
    <t>30</t>
  </si>
  <si>
    <t>997013813</t>
  </si>
  <si>
    <t>Poplatek za uložení na skládce (skládkovné) stavebního odpadu z plastických hmot kód odpadu 17 02 03</t>
  </si>
  <si>
    <t>-1889891495</t>
  </si>
  <si>
    <t>94</t>
  </si>
  <si>
    <t>Lešení a stavební výtahy</t>
  </si>
  <si>
    <t>31</t>
  </si>
  <si>
    <t>941111111</t>
  </si>
  <si>
    <t>Montáž lešení řadového trubkového lehkého s podlahami zatížení do 200 kg/m2 š od 0,6 do 0,9 m v do 10 m</t>
  </si>
  <si>
    <t>-2006668711</t>
  </si>
  <si>
    <t>32</t>
  </si>
  <si>
    <t>941111211</t>
  </si>
  <si>
    <t>Příplatek k lešení řadovému trubkovému lehkému s podlahami š 0,9 m v 10 m za první a ZKD den použití</t>
  </si>
  <si>
    <t>1596674822</t>
  </si>
  <si>
    <t>33</t>
  </si>
  <si>
    <t>941111811</t>
  </si>
  <si>
    <t>Demontáž lešení řadového trubkového lehkého s podlahami zatížení do 200 kg/m2 š přes 0,6 do 0,9 m v do 10 m</t>
  </si>
  <si>
    <t>420292837</t>
  </si>
  <si>
    <t>998</t>
  </si>
  <si>
    <t>Přesun hmot</t>
  </si>
  <si>
    <t>34</t>
  </si>
  <si>
    <t>081002000</t>
  </si>
  <si>
    <t>Doprava zaměstnanců</t>
  </si>
  <si>
    <t>soubor</t>
  </si>
  <si>
    <t>72879330</t>
  </si>
  <si>
    <t>35</t>
  </si>
  <si>
    <t>998011001</t>
  </si>
  <si>
    <t>Přesun hmot pro budovy zděné v do 6 m</t>
  </si>
  <si>
    <t>-1613772864</t>
  </si>
  <si>
    <t>PSV</t>
  </si>
  <si>
    <t>Práce a dodávky PSV</t>
  </si>
  <si>
    <t>711</t>
  </si>
  <si>
    <t>Izolace proti vodě, vlhkosti a plynům</t>
  </si>
  <si>
    <t>36</t>
  </si>
  <si>
    <t>711112051</t>
  </si>
  <si>
    <t>Provedení izolace proti zemní vlhkosti svislé za studena 1x nátěr tekutou elastickou hydroizolací</t>
  </si>
  <si>
    <t>1897782542</t>
  </si>
  <si>
    <t>37</t>
  </si>
  <si>
    <t>RMM.301411</t>
  </si>
  <si>
    <t>MB 2K</t>
  </si>
  <si>
    <t>kg</t>
  </si>
  <si>
    <t>203950823</t>
  </si>
  <si>
    <t>740</t>
  </si>
  <si>
    <t>Elektromontáže - zkoušky a revize</t>
  </si>
  <si>
    <t>38</t>
  </si>
  <si>
    <t>R01</t>
  </si>
  <si>
    <t>revize hromosvodu po opravě</t>
  </si>
  <si>
    <t>34099900</t>
  </si>
  <si>
    <t>741</t>
  </si>
  <si>
    <t>Elektroinstalace - silnoproud</t>
  </si>
  <si>
    <t>39</t>
  </si>
  <si>
    <t>H01</t>
  </si>
  <si>
    <t xml:space="preserve">nové svody hromosvodu vedené po okapu  </t>
  </si>
  <si>
    <t>1291771336</t>
  </si>
  <si>
    <t>P</t>
  </si>
  <si>
    <t xml:space="preserve">Poznámka k položce:
Položka obsahuje pouze nové svody, předpokládá se že současné uzemnění je vyhovujíc a dojde poze k propojení se současnou soustavou.  </t>
  </si>
  <si>
    <t>783</t>
  </si>
  <si>
    <t>Dokončovací práce - nátěry</t>
  </si>
  <si>
    <t>40</t>
  </si>
  <si>
    <t>783306801</t>
  </si>
  <si>
    <t>Odstranění nátěru ze zámečnických konstrukcí obroušením</t>
  </si>
  <si>
    <t>-656918811</t>
  </si>
  <si>
    <t>41</t>
  </si>
  <si>
    <t>783301311</t>
  </si>
  <si>
    <t>Odmaštění zámečnických konstrukcí vodou ředitelným odmašťovačem</t>
  </si>
  <si>
    <t>1875367084</t>
  </si>
  <si>
    <t>42</t>
  </si>
  <si>
    <t>783314101</t>
  </si>
  <si>
    <t>Základní jednonásobný syntetický nátěr zámečnických konstrukcí</t>
  </si>
  <si>
    <t>860394453</t>
  </si>
  <si>
    <t>43</t>
  </si>
  <si>
    <t>783317101</t>
  </si>
  <si>
    <t>Krycí jednonásobný syntetický standardní nátěr zámečnických konstrukcí</t>
  </si>
  <si>
    <t>-619784409</t>
  </si>
  <si>
    <t>44</t>
  </si>
  <si>
    <t>783801201</t>
  </si>
  <si>
    <t>Obroušení omítek před provedením nátěru</t>
  </si>
  <si>
    <t>-1146666952</t>
  </si>
  <si>
    <t>02 - Oprava střechy Vestec</t>
  </si>
  <si>
    <t>FOL01</t>
  </si>
  <si>
    <t>D+M KOMPLETNÍ OPRAVA STŘECHY z mPVC</t>
  </si>
  <si>
    <t>1113368414</t>
  </si>
  <si>
    <t>Poznámka k položce:
,,Střecha hal - Želivská provozní Vestec.”
Hydroizolaci střechy navrhujeme provést pomocí mechanicky kotveného fóliového systému mPVC DEKPLAN
nebo FATRAFOL, který v kombinaci s poplastovaným plechem VIPLANYL vytváří celoplastovou
bezúdržbovou střechu, zaručující trvalé odvětrání vodních par ze střešního pláště – neuzavírají je ve
střešním plášti (malý difuzní odpor).
Rozsah prací a použité materiály na střeše S1:
• Demontáž stávající hromosvodové soustavy (vodorovná = 42bm).
• Úprava stávajících klempířských prvků, popř. jejich demontáž a demontáž stávajících podokapních
žlabů a svodů (vodorovná + svislá = 65bm).
• Úprava stávající krytiny pro montáž nové fóliové krytiny (vodorovná + svislá = 219m2).
• D + M (dodávka a montáž) desek pěnového polystyrénu EPS 100 – tl. 60mm, položené na
vodorovné ploše k vyrovnání falců na stávající plechové krytině, vč. mechanického přikotvení do
spodní konstrukce střechy (vodorovná = 205m2).
• D + M podkladní separační geotextílie VLIES 120g/m2 (složení skelné vlákno), položené na
vodorovné ploše střechy mezi deskami z EPS a povlakovou PVC fóliovou krytinou (vodorovná =
236m2).
Václav Hejkal
Dolnokralovická stavební s.r.o.
Dolní Kralovice 17
• D + M podkladní separační geotextílie MOKRUTEX 300g/m2 (složení 100% PP), položené na atikách
(vodorovná + svislá = 17m2).
• D + M povlakové krytiny pro mechanicky kotvené střechy z mPVC DEKPLAN 76 - tl. 1,5mm nebo
mPVC FATRAFOL 810 – tl. 1,5mm (broof t3 - označení klasifikace pro požárně nebezpečný prostor)
standartně světle šedé barvy, položené na vodorovné ploše střechy a na atikách, vč. mechanického
přikotvení do spodní konstrukce střechy (vodorovná + svislá = 253m2).
• D + M klempířských prvků z poplastovaného plechu VIPLANYL 701 šedé barvy, vč.
mechanického přikotvení (okapnice = 60bm).
• D + M klempířských prvků z poplastovaného plechu VIPLANYL 701 šedé barvy, vč.
mechanického přikotvení (ukončovací profil = 2bm).
• D + M klempířských prvků z poplastovaného plechu VIPLANYL 701 šedé barvy, vč.
mechanického přikotvení (koutová lišta nebo bodové kotvení = 24bm).
• D + M klempířských prvků z PZ plechu (podokapní žlab a dešťový svod, vč. příslušenství =
65bm).
• D + M originálních systémových plastových podpěr bleskosvodu, vč. záplaty určené pro
fóliové systémy (vodorovná = 50ks).
• D + M hromosvodové soustavy vč. revizní zprávy (vodorovná = 42bm).
• D + M pistolové montážní PU pěny pro utěsnění spar u EPS (8ks).
• D + M systémových tvarovek pro fóliové systémy (rohy, kouty = 12ks).
• D + M čističe SIKA COLMA pro fóliové systémy (5L).
• Přesun pracovníků a materiálů na staveniště.
• Úklid staveniště.
• Likvidace odpadů v souladu s platnými předpisy.
• Vizuelní kontrola a kontrola zkušební jehlou.
• Předání díla.
Rozsah prací a použité materiály na střeše S2:
• Demontáž stávající hromosvodové soustavy (vodorovná = 6bm).
• Úprava stávajících klempířských prvků, popř. jejich demontáž a demontáž stávajících podokapních
žlabů a svodů (vodorovná + svislá = 10bm).
• Úprava stávající krytiny pro montáž nové fóliové krytiny (vodorovná + svislá = 35m2).
• D + M (dodávka a montáž) desek pěnového polystyrénu EPS 100 – tl. 60mm, položené na
vodorovné ploše k vyrovnání falců na stávající plechové krytině, vč. mechanického přikotvení do
spodní konstrukce střechy (vodorovná = 35m2).
• D + M podkladní separační geotextílie VLIES 120g/m2 (složení skelné vlákno), položené na
vodorovné ploše střechy mezi deskami z EPS a povlakovou PVC fóliovou krytinou (vodorovná =
40m2).
• D + M povlakové krytiny pro mechanicky kotvené střechy z mPVC DEKPLAN 76 - tl. 1,5mm nebo
mPVC FATRAFOL 810 – tl. 1,5mm (broof t3 - označení klasifikace pro požárně nebezpečný prostor)
standartně světle šedé barvy, položené na vodorovné ploše střechy a na atikách, vč. mechanického
přikotvení do spodní konstrukce střechy (vodorovná + svislá = 40m2).
• D + M klempířských prvků z poplastovaného plechu VIPLANYL 701 šedé barvy, vč.
mechanického přikotvení (okapnice = 6bm).
• D + M klempířských prvků z poplastovaného plechu VIPLANYL 701 šedé barvy, vč.
mechanického přikotvení (závětrná lišta = 12bm).
• D + M klempířských prvků z poplastovaného plechu VIPLANYL 701 šedé barvy, vč.
mechanického přikotvení (ukončovací profil = 6bm).
• D + M klempířských prvků z poplastovaného plechu VIPLANYL 701 šedé barvy, vč.
mechanického přikotvení (koutová lišta nebo bodové kotvení = 6bm).
• D + M klempířských prvků z PZ plechu (podokapní žlab a dešťový svod, vč. příslušenství =
10bm).
• D + M originálních systémových plastových podpěr bleskosvodu, vč. záplaty určené pro
fóliové systémy (vodorovná = 8ks).
• D + M hromosvodové soustavy vč. revizní zprávy (vodorovná = 6bm).
• D + M pistolové montážní PU pěny pro utěsnění spar u EPS (2ks).
• D + M systémových tvarovek pro fóliové systémy (rohy, kouty = 8ks).
• D + M čističe SIKA COLMA pro fóliové systémy (3L).
• Přesun pracovníků a materiálů na staveniště.
• Úklid staveniště.
• Likvidace odpadů v souladu s platnými předpisy.
• Vizuelní kontrola a kontrola zkušební jehlou.
• Předání díla.</t>
  </si>
  <si>
    <t>03 - Oprava fasády Blanice</t>
  </si>
  <si>
    <t xml:space="preserve">    764 - Konstrukce klempířské</t>
  </si>
  <si>
    <t>680806879</t>
  </si>
  <si>
    <t>1480644253</t>
  </si>
  <si>
    <t>1238284417</t>
  </si>
  <si>
    <t>-1465632303</t>
  </si>
  <si>
    <t>1049372482</t>
  </si>
  <si>
    <t>939935890</t>
  </si>
  <si>
    <t>-84959632</t>
  </si>
  <si>
    <t>-1159850053</t>
  </si>
  <si>
    <t>-1022352448</t>
  </si>
  <si>
    <t>-1366922906</t>
  </si>
  <si>
    <t>-2010413007</t>
  </si>
  <si>
    <t>-229659629</t>
  </si>
  <si>
    <t>723578121</t>
  </si>
  <si>
    <t>1486575441</t>
  </si>
  <si>
    <t>-254278335</t>
  </si>
  <si>
    <t>779853802</t>
  </si>
  <si>
    <t>1028616376</t>
  </si>
  <si>
    <t>-497712089</t>
  </si>
  <si>
    <t>661162396</t>
  </si>
  <si>
    <t>-1910309926</t>
  </si>
  <si>
    <t>44945254</t>
  </si>
  <si>
    <t>-1956355178</t>
  </si>
  <si>
    <t>-1267746979</t>
  </si>
  <si>
    <t>802261459</t>
  </si>
  <si>
    <t>1510833085</t>
  </si>
  <si>
    <t>-1619639811</t>
  </si>
  <si>
    <t>2005746364</t>
  </si>
  <si>
    <t>322743827</t>
  </si>
  <si>
    <t>-491414126</t>
  </si>
  <si>
    <t>-25110453</t>
  </si>
  <si>
    <t>1864982927</t>
  </si>
  <si>
    <t>1589084829</t>
  </si>
  <si>
    <t>973028106</t>
  </si>
  <si>
    <t>1602525769</t>
  </si>
  <si>
    <t>-1708310586</t>
  </si>
  <si>
    <t>-1308779229</t>
  </si>
  <si>
    <t>370087159</t>
  </si>
  <si>
    <t>oprava hromosvodových svodů</t>
  </si>
  <si>
    <t>1308965017</t>
  </si>
  <si>
    <t>764</t>
  </si>
  <si>
    <t>Konstrukce klempířské</t>
  </si>
  <si>
    <t>764004801</t>
  </si>
  <si>
    <t>Demontáž podokapního žlabu do suti</t>
  </si>
  <si>
    <t>1428812970</t>
  </si>
  <si>
    <t>764004861</t>
  </si>
  <si>
    <t>Demontáž svodu do suti</t>
  </si>
  <si>
    <t>636416603</t>
  </si>
  <si>
    <t>764511602</t>
  </si>
  <si>
    <t>Žlab podokapní půlkruhový z Pz s povrchovou úpravou rš 330 mm</t>
  </si>
  <si>
    <t>-2069356388</t>
  </si>
  <si>
    <t>764511642</t>
  </si>
  <si>
    <t>Kotlík oválný (trychtýřový) pro podokapní žlaby z Pz s povrchovou úpravou 330/100 mm</t>
  </si>
  <si>
    <t>kus</t>
  </si>
  <si>
    <t>-962186005</t>
  </si>
  <si>
    <t>764518622</t>
  </si>
  <si>
    <t>Svody kruhové včetně objímek, kolen, odskoků z Pz s povrchovou úpravou průměru 100 mm</t>
  </si>
  <si>
    <t>1965104057</t>
  </si>
  <si>
    <t>2133020158</t>
  </si>
  <si>
    <t>45</t>
  </si>
  <si>
    <t>231229095</t>
  </si>
  <si>
    <t>46</t>
  </si>
  <si>
    <t>754595953</t>
  </si>
  <si>
    <t>47</t>
  </si>
  <si>
    <t>-789054855</t>
  </si>
  <si>
    <t>48</t>
  </si>
  <si>
    <t>1901540249</t>
  </si>
  <si>
    <t>04 - Oprava střechy Blanice</t>
  </si>
  <si>
    <t xml:space="preserve">    712 - Povlakové krytiny</t>
  </si>
  <si>
    <t>712</t>
  </si>
  <si>
    <t>Povlakové krytiny</t>
  </si>
  <si>
    <t>izol01</t>
  </si>
  <si>
    <t>oprava střechy D+M</t>
  </si>
  <si>
    <t>512</t>
  </si>
  <si>
    <t>1867243842</t>
  </si>
  <si>
    <t>Poznámka k položce:
,,Střecha uzávěrové komory Blanice.”
Hydroizolaci střechy navrhujeme provést pomocí mechanicky kotveného fóliového systému mPVC DEKPLAN
nebo FATRAFOL, který v kombinaci s poplastovaným plechem VIPLANYL vytváří celoplastovou
bezúdržbovou střechu, zaručující trvalé odvětrání vodních par ze střešního pláště – neuzavírají je ve
střešním plášti (malý difuzní odpor).
Rozsah prací a použité materiály na střeše S1:
• Demontáž stávající hromosvodové soustavy (vodorovná = 32bm).
• Úprava stávajících klempířských prvků, popř. jejich demontáž a demontáž stávajících podokapních
žlabů a svodů (vodorovná + svislá = 45bm).
• Úprava stávající krytiny pro montáž nové fóliové krytiny (vodorovná = 120m2).
• D + M (dodávka a montáž) desek pěnového polystyrénu EPS 100 – tl. 60mm, položené na
vodorovné ploše k vyrovnání falců na stávající plechové krytině, vč. mechanického přikotvení do
spodní konstrukce střechy (vodorovná = 120m2).
• D + M podkladní separační geotextílie VLIES 120g/m2 (složení skelné vlákno), položené na
vodorovné ploše střechy mezi deskami z EPS a povlakovou PVC fóliovou krytinou (vodorovná =
138m2).
Václav Hejkal
Dolnokralovická stavební s.r.o.
Dolní Kralovice 17
• D + M povlakové krytiny pro mechanicky kotvené střechy z mPVC DEKPLAN 76 - tl. 1,5mm nebo
mPVC FATRAFOL 810 – tl. 1,5mm (broof t3 - označení klasifikace pro požárně nebezpečný prostor)
standartně světle šedé barvy, položené na vodorovné ploše střechy, vč. mechanického přikotvení
do spodní konstrukce střechy (vodorovná + svislá = 138m2).
• D + M klempířských prvků z poplastovaného plechu VIPLANYL 701 šedé barvy, vč.
mechanického přikotvení (okapnice = 30bm).
• D + M klempířských prvků z poplastovaného plechu VIPLANYL 701 šedé barvy, vč.
mechanického přikotvení (závětrná lišta = 18bm).
• D + M klempířských prvků z poplastovaného plechu VIPLANYL 701 šedé barvy, vč.
mechanického přikotvení (koutová lišta nebo bodové kotvení = 2bm).
• D + M klempířských prvků z PZ plechu (podokapní žlab a dešťový svod, vč. příslušenství =
45bm).
• D + M originálních systémových plastových podpěr bleskosvodu, vč. záplaty určené pro
fóliové systémy (vodorovná = 36ks).
• D + M hromosvodové soustavy vč. revizní zprávy (vodorovná = 32bm).
• D + M pistolové montážní PU pěny pro utěsnění spar u EPS (3ks).
• D + M systémových tvarovek pro fóliové systémy (rohy, kouty = 16ks).
• D + M čističe SIKA COLMA pro fóliové systémy (5L).
• Přesun pracovníků a materiálů na staveniště.
• Úklid staveniště.
• Likvidace odpadů v souladu s platnými předpisy.
• Vizuelní kontrola a kontrola zkušební jehlou.
• Předání díla.
Rozsah prací a použité materiály na střeše S2:
• Úprava stávajících klempířských prvků, popř. jejich demontáž a demontáž stávajících podokapních
žlabů a svodů (vodorovná + svislá = 7bm).
• Úprava stávající krytiny pro montáž nové fóliové krytiny (vodorovná + svislá = 14m2).
• D + M (dodávka a montáž) podkladní separační geotextílie MOKRUTEX 300g/m2 (složení 100%
PP), položené na atikách (vodorovná + svislá = 16m2).
• D + M povlakové krytiny pro mechanicky kotvené střechy z mPVC DEKPLAN 76 - tl. 1,5mm nebo
mPVC FATRAFOL 810 – tl. 1,5mm (broof t3 - označení klasifikace pro požárně nebezpečný prostor)
standartně světle šedé barvy, položené na vodorovné ploše střechy, vč. mechanického přikotvení
do spodní konstrukce střechy (vodorovná + svislá = 16m2).
• D + M klempířských prvků z poplastovaného plechu VIPLANYL 701 šedé barvy, vč.
mechanického přikotvení (okapnice = 5bm).
• D + M klempířských prvků z poplastovaného plechu VIPLANYL 701 šedé barvy, vč.
mechanického přikotvení (závětrná lišta = 6bm).
• D + M klempířských prvků z poplastovaného plechu VIPLANYL 701 šedé barvy, vč.
mechanického přikotvení (ukončovací profil = 5bm).
• D + M klempířských prvků z poplastovaného plechu VIPLANYL 701 šedé barvy, vč.
mechanického přikotvení (koutová lišta nebo bodové kotvení = 5bm).
• D + M klempířských prvků z PZ plechu (podokapní žlab a dešťový svod, vč. příslušenství =
7bm).
• D + M systémových tvarovek pro fóliové systémy (rohy, kouty = 4ks).
• D + M čističe SIKA COLMA pro fóliové systémy (3L).
• Přesun pracovníků a materiálů na staveniště.
• Úklid staveniště.
• Likvidace odpadů v souladu s platnými předpisy.
• Vizuelní kontrola a kontrola zkušební jehlou.
• Předání díla.
Nabídková cena za dílo: izolace střechy vč. detailů
desky z EPS
klempířské prvky z VIPLANYL
klempířské prvky z PZ plechu
hromosvodová soustava
přesun hmot a pracovníků
Cenová nabídka nezahrnuje:
• demontáž stávající plechové krytiny,
• D + M svislých hromosvodů (pouze vodorovných na ploše střechy),
• D + M sněhových zachytávačů,
• žádné tepelné izolace, pouze vyrovnání podkladu deskami z EPS,
• žádné zednické práce (bourací, dočišťovací maltou, lepidlem, atd.),
• dodatečné spádování plochy střechy, úžlabí apod.,
• opracování prostupů, které nebyly uvedeny před zaměřením,
• náklady na zařízení staveniště GD, poplatky za energie, pojištění, skonta a zádržného.
Poznámky:
Desky z pěnového polystyrénu EPS budou na vodorovné ploše střechy kladeny na vazbu ve dvou vrstvách s
přesahem spar.
Jako vylepšení našich služeb jsme v cenové nabídce nabídli zhotovení hromosvodové soustavy z hliníkové
slitiny AlMgSi (hliník – mangan – křemík slitina), která má ve srovnání s klasickým provedením
z pozinkovaného železa nulové korozivní vlastnosti a v budoucnu nebudou problémy s nátěry antikorozními
barvami, případně s výměnou zrezlého hromosvodového vedení za nové</t>
  </si>
  <si>
    <t>05 - Oprava fasády Sázava</t>
  </si>
  <si>
    <t>885573440</t>
  </si>
  <si>
    <t>704015756</t>
  </si>
  <si>
    <t>1513544440</t>
  </si>
  <si>
    <t>-1669471467</t>
  </si>
  <si>
    <t>1983100993</t>
  </si>
  <si>
    <t>641628254</t>
  </si>
  <si>
    <t>-2021518325</t>
  </si>
  <si>
    <t>642088843</t>
  </si>
  <si>
    <t>376435264</t>
  </si>
  <si>
    <t>-1432902005</t>
  </si>
  <si>
    <t>1118907835</t>
  </si>
  <si>
    <t>-376521159</t>
  </si>
  <si>
    <t>1200487945</t>
  </si>
  <si>
    <t>-933919528</t>
  </si>
  <si>
    <t>1436509710</t>
  </si>
  <si>
    <t>1646653519</t>
  </si>
  <si>
    <t>1522480470</t>
  </si>
  <si>
    <t>-1769579584</t>
  </si>
  <si>
    <t>1200062866</t>
  </si>
  <si>
    <t>1513518218</t>
  </si>
  <si>
    <t>1337549450</t>
  </si>
  <si>
    <t>1389428946</t>
  </si>
  <si>
    <t>-818343650</t>
  </si>
  <si>
    <t>-34805949</t>
  </si>
  <si>
    <t>-1843259612</t>
  </si>
  <si>
    <t>-832730542</t>
  </si>
  <si>
    <t>-958717795</t>
  </si>
  <si>
    <t>-1889671030</t>
  </si>
  <si>
    <t>191398870</t>
  </si>
  <si>
    <t>-747067385</t>
  </si>
  <si>
    <t>1090920571</t>
  </si>
  <si>
    <t>1642808446</t>
  </si>
  <si>
    <t>-329886509</t>
  </si>
  <si>
    <t>913150518</t>
  </si>
  <si>
    <t>-1930230219</t>
  </si>
  <si>
    <t>455087644</t>
  </si>
  <si>
    <t>-1301236950</t>
  </si>
  <si>
    <t>-1735157287</t>
  </si>
  <si>
    <t>764002861</t>
  </si>
  <si>
    <t>Demontáž oplechování říms a ozdobných prvků do suti</t>
  </si>
  <si>
    <t>-1396717755</t>
  </si>
  <si>
    <t>773248982</t>
  </si>
  <si>
    <t>-1940863154</t>
  </si>
  <si>
    <t>764218624</t>
  </si>
  <si>
    <t>Oplechování rovné římsy celoplošně lepené z Pz s upraveným povrchem rš 330 mm</t>
  </si>
  <si>
    <t>-1754420055</t>
  </si>
  <si>
    <t>-1310979143</t>
  </si>
  <si>
    <t>-2016550501</t>
  </si>
  <si>
    <t>132142076</t>
  </si>
  <si>
    <t>58549502</t>
  </si>
  <si>
    <t>-742275942</t>
  </si>
  <si>
    <t>782791499</t>
  </si>
  <si>
    <t>49</t>
  </si>
  <si>
    <t>-114630489</t>
  </si>
  <si>
    <t>50</t>
  </si>
  <si>
    <t>-607463958</t>
  </si>
  <si>
    <t>06 - Oprava střechy Sázava</t>
  </si>
  <si>
    <t>1065219355</t>
  </si>
  <si>
    <t>Poznámka k položce:
,,Střecha uzávěrové komory Sázava.”
Hydroizolaci střechy navrhujeme provést pomocí mechanicky kotveného fóliového systému mPVC DEKPLAN
nebo FATRAFOL, který v kombinaci s poplastovaným plechem VIPLANYL vytváří celoplastovou
bezúdržbovou střechu, zaručující trvalé odvětrání vodních par ze střešního pláště – neuzavírají je ve
střešním plášti (malý difuzní odpor).
Rozsah prací a použité materiály na střeše S1:
• Demontáž stávající hromosvodové soustavy (vodorovná = 32bm).
• Úprava stávajících klempířských prvků, popř. jejich demontáž a demontáž stávajících podokapních
žlabů a svodů (vodorovná + svislá = 45bm).
• Úprava stávající krytiny pro montáž nové fóliové krytiny (vodorovná = 120m2).
• D + M (dodávka a montáž) desek pěnového polystyrénu EPS 100 – tl. 60mm, položené na
vodorovné ploše k vyrovnání falců na stávající plechové krytině, vč. mechanického přikotvení do
spodní konstrukce střechy (vodorovná = 120m2).
• D + M podkladní separační geotextílie VLIES 120g/m2 (složení skelné vlákno), položené na
vodorovné ploše střechy mezi deskami z EPS a povlakovou PVC fóliovou krytinou (vodorovná =
138m2).
Václav Hejkal
Dolnokralovická stavební s.r.o.
Dolní Kralovice 17
• D + M povlakové krytiny pro mechanicky kotvené střechy z mPVC DEKPLAN 76 - tl. 1,5mm nebo
mPVC FATRAFOL 810 – tl. 1,5mm (broof t3 - označení klasifikace pro požárně nebezpečný prostor)
standartně světle šedé barvy, položené na vodorovné ploše střechy, vč. mechanického přikotvení
do spodní konstrukce střechy (vodorovná + svislá = 138m2).
• D + M klempířských prvků z poplastovaného plechu VIPLANYL 701 šedé barvy, vč.
mechanického přikotvení (okapnice = 30bm).
• D + M klempířských prvků z poplastovaného plechu VIPLANYL 701 šedé barvy, vč.
mechanického přikotvení (závětrná lišta = 18bm).
• D + M klempířských prvků z poplastovaného plechu VIPLANYL 701 šedé barvy, vč.
mechanického přikotvení (koutová lišta nebo bodové kotvení = 2bm).
• D + M klempířských prvků z PZ plechu (podokapní žlab a dešťový svod, vč. příslušenství =
45bm).
• D + M originálních systémových plastových podpěr bleskosvodu, vč. záplaty určené pro
fóliové systémy (vodorovná = 36ks).
• D + M hromosvodové soustavy vč. revizní zprávy (vodorovná = 32bm).
• D + M pistolové montážní PU pěny pro utěsnění spar u EPS (3ks).
• D + M systémových tvarovek pro fóliové systémy (rohy, kouty = 16ks).
• D + M čističe SIKA COLMA pro fóliové systémy (5L).
• Přesun pracovníků a materiálů na staveniště.
• Úklid staveniště.
• Likvidace odpadů v souladu s platnými předpisy.
• Vizuelní kontrola a kontrola zkušební jehlou.
• Předání díla.
Rozsah prací a použité materiály na střeše S2:
• Úprava stávajících klempířských prvků, popř. jejich demontáž a demontáž stávajících podokapních
žlabů a svodů (vodorovná + svislá = 7bm).
• Úprava stávající krytiny pro montáž nové fóliové krytiny (vodorovná + svislá = 14m2).
• D + M (dodávka a montáž) podkladní separační geotextílie MOKRUTEX 300g/m2 (složení 100%
PP), položené na atikách (vodorovná + svislá = 16m2).
• D + M povlakové krytiny pro mechanicky kotvené střechy z mPVC DEKPLAN 76 - tl. 1,5mm nebo
mPVC FATRAFOL 810 – tl. 1,5mm (broof t3 - označení klasifikace pro požárně nebezpečný prostor)
standartně světle šedé barvy, položené na vodorovné ploše střechy, vč. mechanického přikotvení
do spodní konstrukce střechy (vodorovná + svislá = 16m2).
• D + M klempířských prvků z poplastovaného plechu VIPLANYL 701 šedé barvy, vč.
mechanického přikotvení (okapnice = 5bm).
• D + M klempířských prvků z poplastovaného plechu VIPLANYL 701 šedé barvy, vč.
mechanického přikotvení (závětrná lišta = 6bm).
• D + M klempířských prvků z poplastovaného plechu VIPLANYL 701 šedé barvy, vč.
mechanického přikotvení (ukončovací profil = 5bm).
• D + M klempířských prvků z poplastovaného plechu VIPLANYL 701 šedé barvy, vč.
mechanického přikotvení (koutová lišta nebo bodové kotvení = 5bm).
• D + M klempířských prvků z PZ plechu (podokapní žlab a dešťový svod, vč. příslušenství =
7bm).
• D + M systémových tvarovek pro fóliové systémy (rohy, kouty = 4ks).
• D + M čističe SIKA COLMA pro fóliové systémy (3L).
• Přesun pracovníků a materiálů na staveniště.
• Úklid staveniště.
• Likvidace odpadů v souladu s platnými předpisy.
• Vizuelní kontrola a kontrola zkušební jehlou.
• Předání díla.
Nabídková cena za dílo:
 izolace střechy vč. detailů
desky z EPS
klempířské prvky z VIPLANY
klempířské prvky z PZ plechu
hromosvodová soustava
přesun hmot a pracovníků
Cenová nabídka nezahrnuje:
• demontáž stávající plechové krytiny,
• D + M svislých hromosvodů (pouze vodorovných na ploše střechy),
• D + M sněhových zachytávačů,
• žádné tepelné izolace, pouze vyrovnání podkladu deskami z EPS,
• žádné zednické práce (bourací, dočišťovací maltou, lepidlem, atd.),
• dodatečné spádování plochy střechy, úžlabí apod.,
• opracování prostupů, které nebyly uvedeny před zaměřením,
• náklady na zařízení staveniště GD, poplatky za energie, pojištění, skonta a zádržného.
Poznámky:
Desky z pěnového polystyrénu EPS budou na vodorovné ploše střechy kladeny na vazbu ve dvou vrstvách s
přesahem spar.
Jako vylepšení našich služeb jsme v cenové nabídce nabídli zhotovení hromosvodové soustavy z hliníkové
slitiny AlMgSi (hliník – mangan – křemík slitina), která má ve srovnání s klasickým provedením
z pozinkovaného železa nulové korozivní vlastnosti a v budoucnu nebudou problémy s nátěry antikorozními
barvami, případně s výměnou zrezlého hromosvodového vedení za nové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</si>
</sst>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07/2023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objektů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28. 1. 2023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Želivská Provozní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Václav Hejkal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pans="1:91" s="7" customFormat="1" ht="16.5" customHeight="1">
      <c r="A95" s="116" t="s">
        <v>81</v>
      </c>
      <c r="B95" s="117"/>
      <c r="C95" s="118"/>
      <c r="D95" s="119" t="s">
        <v>82</v>
      </c>
      <c r="E95" s="119"/>
      <c r="F95" s="119"/>
      <c r="G95" s="119"/>
      <c r="H95" s="119"/>
      <c r="I95" s="120"/>
      <c r="J95" s="119" t="s">
        <v>83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Oprava fasády Vestec'!J30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84</v>
      </c>
      <c r="AR95" s="123"/>
      <c r="AS95" s="124">
        <v>0</v>
      </c>
      <c r="AT95" s="125">
        <f>ROUND(SUM(AV95:AW95),2)</f>
        <v>0</v>
      </c>
      <c r="AU95" s="126">
        <f>'01 - Oprava fasády Vestec'!P126</f>
        <v>0</v>
      </c>
      <c r="AV95" s="125">
        <f>'01 - Oprava fasády Vestec'!J33</f>
        <v>0</v>
      </c>
      <c r="AW95" s="125">
        <f>'01 - Oprava fasády Vestec'!J34</f>
        <v>0</v>
      </c>
      <c r="AX95" s="125">
        <f>'01 - Oprava fasády Vestec'!J35</f>
        <v>0</v>
      </c>
      <c r="AY95" s="125">
        <f>'01 - Oprava fasády Vestec'!J36</f>
        <v>0</v>
      </c>
      <c r="AZ95" s="125">
        <f>'01 - Oprava fasády Vestec'!F33</f>
        <v>0</v>
      </c>
      <c r="BA95" s="125">
        <f>'01 - Oprava fasády Vestec'!F34</f>
        <v>0</v>
      </c>
      <c r="BB95" s="125">
        <f>'01 - Oprava fasády Vestec'!F35</f>
        <v>0</v>
      </c>
      <c r="BC95" s="125">
        <f>'01 - Oprava fasády Vestec'!F36</f>
        <v>0</v>
      </c>
      <c r="BD95" s="127">
        <f>'01 - Oprava fasády Vestec'!F37</f>
        <v>0</v>
      </c>
      <c r="BE95" s="7"/>
      <c r="BT95" s="128" t="s">
        <v>85</v>
      </c>
      <c r="BV95" s="128" t="s">
        <v>79</v>
      </c>
      <c r="BW95" s="128" t="s">
        <v>86</v>
      </c>
      <c r="BX95" s="128" t="s">
        <v>5</v>
      </c>
      <c r="CL95" s="128" t="s">
        <v>1</v>
      </c>
      <c r="CM95" s="128" t="s">
        <v>87</v>
      </c>
    </row>
    <row r="96" spans="1:91" s="7" customFormat="1" ht="16.5" customHeight="1">
      <c r="A96" s="116" t="s">
        <v>81</v>
      </c>
      <c r="B96" s="117"/>
      <c r="C96" s="118"/>
      <c r="D96" s="119" t="s">
        <v>88</v>
      </c>
      <c r="E96" s="119"/>
      <c r="F96" s="119"/>
      <c r="G96" s="119"/>
      <c r="H96" s="119"/>
      <c r="I96" s="120"/>
      <c r="J96" s="119" t="s">
        <v>89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Oprava střechy Vestec'!J30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84</v>
      </c>
      <c r="AR96" s="123"/>
      <c r="AS96" s="124">
        <v>0</v>
      </c>
      <c r="AT96" s="125">
        <f>ROUND(SUM(AV96:AW96),2)</f>
        <v>0</v>
      </c>
      <c r="AU96" s="126">
        <f>'02 - Oprava střechy Vestec'!P116</f>
        <v>0</v>
      </c>
      <c r="AV96" s="125">
        <f>'02 - Oprava střechy Vestec'!J33</f>
        <v>0</v>
      </c>
      <c r="AW96" s="125">
        <f>'02 - Oprava střechy Vestec'!J34</f>
        <v>0</v>
      </c>
      <c r="AX96" s="125">
        <f>'02 - Oprava střechy Vestec'!J35</f>
        <v>0</v>
      </c>
      <c r="AY96" s="125">
        <f>'02 - Oprava střechy Vestec'!J36</f>
        <v>0</v>
      </c>
      <c r="AZ96" s="125">
        <f>'02 - Oprava střechy Vestec'!F33</f>
        <v>0</v>
      </c>
      <c r="BA96" s="125">
        <f>'02 - Oprava střechy Vestec'!F34</f>
        <v>0</v>
      </c>
      <c r="BB96" s="125">
        <f>'02 - Oprava střechy Vestec'!F35</f>
        <v>0</v>
      </c>
      <c r="BC96" s="125">
        <f>'02 - Oprava střechy Vestec'!F36</f>
        <v>0</v>
      </c>
      <c r="BD96" s="127">
        <f>'02 - Oprava střechy Vestec'!F37</f>
        <v>0</v>
      </c>
      <c r="BE96" s="7"/>
      <c r="BT96" s="128" t="s">
        <v>85</v>
      </c>
      <c r="BV96" s="128" t="s">
        <v>79</v>
      </c>
      <c r="BW96" s="128" t="s">
        <v>90</v>
      </c>
      <c r="BX96" s="128" t="s">
        <v>5</v>
      </c>
      <c r="CL96" s="128" t="s">
        <v>1</v>
      </c>
      <c r="CM96" s="128" t="s">
        <v>87</v>
      </c>
    </row>
    <row r="97" spans="1:91" s="7" customFormat="1" ht="16.5" customHeight="1">
      <c r="A97" s="116" t="s">
        <v>81</v>
      </c>
      <c r="B97" s="117"/>
      <c r="C97" s="118"/>
      <c r="D97" s="119" t="s">
        <v>91</v>
      </c>
      <c r="E97" s="119"/>
      <c r="F97" s="119"/>
      <c r="G97" s="119"/>
      <c r="H97" s="119"/>
      <c r="I97" s="120"/>
      <c r="J97" s="119" t="s">
        <v>92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'03 - Oprava fasády Blanice'!J30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84</v>
      </c>
      <c r="AR97" s="123"/>
      <c r="AS97" s="124">
        <v>0</v>
      </c>
      <c r="AT97" s="125">
        <f>ROUND(SUM(AV97:AW97),2)</f>
        <v>0</v>
      </c>
      <c r="AU97" s="126">
        <f>'03 - Oprava fasády Blanice'!P126</f>
        <v>0</v>
      </c>
      <c r="AV97" s="125">
        <f>'03 - Oprava fasády Blanice'!J33</f>
        <v>0</v>
      </c>
      <c r="AW97" s="125">
        <f>'03 - Oprava fasády Blanice'!J34</f>
        <v>0</v>
      </c>
      <c r="AX97" s="125">
        <f>'03 - Oprava fasády Blanice'!J35</f>
        <v>0</v>
      </c>
      <c r="AY97" s="125">
        <f>'03 - Oprava fasády Blanice'!J36</f>
        <v>0</v>
      </c>
      <c r="AZ97" s="125">
        <f>'03 - Oprava fasády Blanice'!F33</f>
        <v>0</v>
      </c>
      <c r="BA97" s="125">
        <f>'03 - Oprava fasády Blanice'!F34</f>
        <v>0</v>
      </c>
      <c r="BB97" s="125">
        <f>'03 - Oprava fasády Blanice'!F35</f>
        <v>0</v>
      </c>
      <c r="BC97" s="125">
        <f>'03 - Oprava fasády Blanice'!F36</f>
        <v>0</v>
      </c>
      <c r="BD97" s="127">
        <f>'03 - Oprava fasády Blanice'!F37</f>
        <v>0</v>
      </c>
      <c r="BE97" s="7"/>
      <c r="BT97" s="128" t="s">
        <v>85</v>
      </c>
      <c r="BV97" s="128" t="s">
        <v>79</v>
      </c>
      <c r="BW97" s="128" t="s">
        <v>93</v>
      </c>
      <c r="BX97" s="128" t="s">
        <v>5</v>
      </c>
      <c r="CL97" s="128" t="s">
        <v>1</v>
      </c>
      <c r="CM97" s="128" t="s">
        <v>87</v>
      </c>
    </row>
    <row r="98" spans="1:91" s="7" customFormat="1" ht="16.5" customHeight="1">
      <c r="A98" s="116" t="s">
        <v>81</v>
      </c>
      <c r="B98" s="117"/>
      <c r="C98" s="118"/>
      <c r="D98" s="119" t="s">
        <v>94</v>
      </c>
      <c r="E98" s="119"/>
      <c r="F98" s="119"/>
      <c r="G98" s="119"/>
      <c r="H98" s="119"/>
      <c r="I98" s="120"/>
      <c r="J98" s="119" t="s">
        <v>95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'04 - Oprava střechy Blanice'!J30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84</v>
      </c>
      <c r="AR98" s="123"/>
      <c r="AS98" s="124">
        <v>0</v>
      </c>
      <c r="AT98" s="125">
        <f>ROUND(SUM(AV98:AW98),2)</f>
        <v>0</v>
      </c>
      <c r="AU98" s="126">
        <f>'04 - Oprava střechy Blanice'!P118</f>
        <v>0</v>
      </c>
      <c r="AV98" s="125">
        <f>'04 - Oprava střechy Blanice'!J33</f>
        <v>0</v>
      </c>
      <c r="AW98" s="125">
        <f>'04 - Oprava střechy Blanice'!J34</f>
        <v>0</v>
      </c>
      <c r="AX98" s="125">
        <f>'04 - Oprava střechy Blanice'!J35</f>
        <v>0</v>
      </c>
      <c r="AY98" s="125">
        <f>'04 - Oprava střechy Blanice'!J36</f>
        <v>0</v>
      </c>
      <c r="AZ98" s="125">
        <f>'04 - Oprava střechy Blanice'!F33</f>
        <v>0</v>
      </c>
      <c r="BA98" s="125">
        <f>'04 - Oprava střechy Blanice'!F34</f>
        <v>0</v>
      </c>
      <c r="BB98" s="125">
        <f>'04 - Oprava střechy Blanice'!F35</f>
        <v>0</v>
      </c>
      <c r="BC98" s="125">
        <f>'04 - Oprava střechy Blanice'!F36</f>
        <v>0</v>
      </c>
      <c r="BD98" s="127">
        <f>'04 - Oprava střechy Blanice'!F37</f>
        <v>0</v>
      </c>
      <c r="BE98" s="7"/>
      <c r="BT98" s="128" t="s">
        <v>85</v>
      </c>
      <c r="BV98" s="128" t="s">
        <v>79</v>
      </c>
      <c r="BW98" s="128" t="s">
        <v>96</v>
      </c>
      <c r="BX98" s="128" t="s">
        <v>5</v>
      </c>
      <c r="CL98" s="128" t="s">
        <v>1</v>
      </c>
      <c r="CM98" s="128" t="s">
        <v>87</v>
      </c>
    </row>
    <row r="99" spans="1:91" s="7" customFormat="1" ht="16.5" customHeight="1">
      <c r="A99" s="116" t="s">
        <v>81</v>
      </c>
      <c r="B99" s="117"/>
      <c r="C99" s="118"/>
      <c r="D99" s="119" t="s">
        <v>97</v>
      </c>
      <c r="E99" s="119"/>
      <c r="F99" s="119"/>
      <c r="G99" s="119"/>
      <c r="H99" s="119"/>
      <c r="I99" s="120"/>
      <c r="J99" s="119" t="s">
        <v>98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'05 - Oprava fasády Sázava'!J30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84</v>
      </c>
      <c r="AR99" s="123"/>
      <c r="AS99" s="124">
        <v>0</v>
      </c>
      <c r="AT99" s="125">
        <f>ROUND(SUM(AV99:AW99),2)</f>
        <v>0</v>
      </c>
      <c r="AU99" s="126">
        <f>'05 - Oprava fasády Sázava'!P126</f>
        <v>0</v>
      </c>
      <c r="AV99" s="125">
        <f>'05 - Oprava fasády Sázava'!J33</f>
        <v>0</v>
      </c>
      <c r="AW99" s="125">
        <f>'05 - Oprava fasády Sázava'!J34</f>
        <v>0</v>
      </c>
      <c r="AX99" s="125">
        <f>'05 - Oprava fasády Sázava'!J35</f>
        <v>0</v>
      </c>
      <c r="AY99" s="125">
        <f>'05 - Oprava fasády Sázava'!J36</f>
        <v>0</v>
      </c>
      <c r="AZ99" s="125">
        <f>'05 - Oprava fasády Sázava'!F33</f>
        <v>0</v>
      </c>
      <c r="BA99" s="125">
        <f>'05 - Oprava fasády Sázava'!F34</f>
        <v>0</v>
      </c>
      <c r="BB99" s="125">
        <f>'05 - Oprava fasády Sázava'!F35</f>
        <v>0</v>
      </c>
      <c r="BC99" s="125">
        <f>'05 - Oprava fasády Sázava'!F36</f>
        <v>0</v>
      </c>
      <c r="BD99" s="127">
        <f>'05 - Oprava fasády Sázava'!F37</f>
        <v>0</v>
      </c>
      <c r="BE99" s="7"/>
      <c r="BT99" s="128" t="s">
        <v>85</v>
      </c>
      <c r="BV99" s="128" t="s">
        <v>79</v>
      </c>
      <c r="BW99" s="128" t="s">
        <v>99</v>
      </c>
      <c r="BX99" s="128" t="s">
        <v>5</v>
      </c>
      <c r="CL99" s="128" t="s">
        <v>1</v>
      </c>
      <c r="CM99" s="128" t="s">
        <v>87</v>
      </c>
    </row>
    <row r="100" spans="1:91" s="7" customFormat="1" ht="16.5" customHeight="1">
      <c r="A100" s="116" t="s">
        <v>81</v>
      </c>
      <c r="B100" s="117"/>
      <c r="C100" s="118"/>
      <c r="D100" s="119" t="s">
        <v>100</v>
      </c>
      <c r="E100" s="119"/>
      <c r="F100" s="119"/>
      <c r="G100" s="119"/>
      <c r="H100" s="119"/>
      <c r="I100" s="120"/>
      <c r="J100" s="119" t="s">
        <v>101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'06 - Oprava střechy Sázava'!J30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84</v>
      </c>
      <c r="AR100" s="123"/>
      <c r="AS100" s="129">
        <v>0</v>
      </c>
      <c r="AT100" s="130">
        <f>ROUND(SUM(AV100:AW100),2)</f>
        <v>0</v>
      </c>
      <c r="AU100" s="131">
        <f>'06 - Oprava střechy Sázava'!P118</f>
        <v>0</v>
      </c>
      <c r="AV100" s="130">
        <f>'06 - Oprava střechy Sázava'!J33</f>
        <v>0</v>
      </c>
      <c r="AW100" s="130">
        <f>'06 - Oprava střechy Sázava'!J34</f>
        <v>0</v>
      </c>
      <c r="AX100" s="130">
        <f>'06 - Oprava střechy Sázava'!J35</f>
        <v>0</v>
      </c>
      <c r="AY100" s="130">
        <f>'06 - Oprava střechy Sázava'!J36</f>
        <v>0</v>
      </c>
      <c r="AZ100" s="130">
        <f>'06 - Oprava střechy Sázava'!F33</f>
        <v>0</v>
      </c>
      <c r="BA100" s="130">
        <f>'06 - Oprava střechy Sázava'!F34</f>
        <v>0</v>
      </c>
      <c r="BB100" s="130">
        <f>'06 - Oprava střechy Sázava'!F35</f>
        <v>0</v>
      </c>
      <c r="BC100" s="130">
        <f>'06 - Oprava střechy Sázava'!F36</f>
        <v>0</v>
      </c>
      <c r="BD100" s="132">
        <f>'06 - Oprava střechy Sázava'!F37</f>
        <v>0</v>
      </c>
      <c r="BE100" s="7"/>
      <c r="BT100" s="128" t="s">
        <v>85</v>
      </c>
      <c r="BV100" s="128" t="s">
        <v>79</v>
      </c>
      <c r="BW100" s="128" t="s">
        <v>102</v>
      </c>
      <c r="BX100" s="128" t="s">
        <v>5</v>
      </c>
      <c r="CL100" s="128" t="s">
        <v>1</v>
      </c>
      <c r="CM100" s="128" t="s">
        <v>87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Oprava fasády Vestec'!C2" display="/"/>
    <hyperlink ref="A96" location="'02 - Oprava střechy Vestec'!C2" display="/"/>
    <hyperlink ref="A97" location="'03 - Oprava fasády Blanice'!C2" display="/"/>
    <hyperlink ref="A98" location="'04 - Oprava střechy Blanice'!C2" display="/"/>
    <hyperlink ref="A99" location="'05 - Oprava fasády Sázava'!C2" display="/"/>
    <hyperlink ref="A100" location="'06 - Oprava střechy Sázav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ROUND((SUM(BE126:BE181)),2)</f>
        <v>0</v>
      </c>
      <c r="G33" s="35"/>
      <c r="H33" s="35"/>
      <c r="I33" s="152">
        <v>0.21</v>
      </c>
      <c r="J33" s="151">
        <f>ROUND(((SUM(BE126:BE181))*I33),2)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ROUND((SUM(BF126:BF181)),2)</f>
        <v>0</v>
      </c>
      <c r="G34" s="35"/>
      <c r="H34" s="35"/>
      <c r="I34" s="152">
        <v>0.15</v>
      </c>
      <c r="J34" s="151">
        <f>ROUND(((SUM(BF126:BF181))*I34),2)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ROUND((SUM(BG126:BG181)),2)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ROUND((SUM(BH126:BH181)),2)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ROUND((SUM(BI126:BI181)),2)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01 - Oprava fasády Vestec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9" customFormat="1" ht="24.95" customHeight="1" hidden="1">
      <c r="A97" s="9"/>
      <c r="B97" s="176"/>
      <c r="C97" s="177"/>
      <c r="D97" s="178" t="s">
        <v>111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112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113</v>
      </c>
      <c r="E99" s="185"/>
      <c r="F99" s="185"/>
      <c r="G99" s="185"/>
      <c r="H99" s="185"/>
      <c r="I99" s="185"/>
      <c r="J99" s="186">
        <f>J149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182"/>
      <c r="C100" s="183"/>
      <c r="D100" s="184" t="s">
        <v>114</v>
      </c>
      <c r="E100" s="185"/>
      <c r="F100" s="185"/>
      <c r="G100" s="185"/>
      <c r="H100" s="185"/>
      <c r="I100" s="185"/>
      <c r="J100" s="186">
        <f>J160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115</v>
      </c>
      <c r="E101" s="185"/>
      <c r="F101" s="185"/>
      <c r="G101" s="185"/>
      <c r="H101" s="185"/>
      <c r="I101" s="185"/>
      <c r="J101" s="186">
        <f>J164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6"/>
      <c r="C102" s="177"/>
      <c r="D102" s="178" t="s">
        <v>116</v>
      </c>
      <c r="E102" s="179"/>
      <c r="F102" s="179"/>
      <c r="G102" s="179"/>
      <c r="H102" s="179"/>
      <c r="I102" s="179"/>
      <c r="J102" s="180">
        <f>J167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2"/>
      <c r="C103" s="183"/>
      <c r="D103" s="184" t="s">
        <v>117</v>
      </c>
      <c r="E103" s="185"/>
      <c r="F103" s="185"/>
      <c r="G103" s="185"/>
      <c r="H103" s="185"/>
      <c r="I103" s="185"/>
      <c r="J103" s="186">
        <f>J168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2"/>
      <c r="C104" s="183"/>
      <c r="D104" s="184" t="s">
        <v>118</v>
      </c>
      <c r="E104" s="185"/>
      <c r="F104" s="185"/>
      <c r="G104" s="185"/>
      <c r="H104" s="185"/>
      <c r="I104" s="185"/>
      <c r="J104" s="186">
        <f>J171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2"/>
      <c r="C105" s="183"/>
      <c r="D105" s="184" t="s">
        <v>119</v>
      </c>
      <c r="E105" s="185"/>
      <c r="F105" s="185"/>
      <c r="G105" s="185"/>
      <c r="H105" s="185"/>
      <c r="I105" s="185"/>
      <c r="J105" s="186">
        <f>J173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2"/>
      <c r="C106" s="183"/>
      <c r="D106" s="184" t="s">
        <v>120</v>
      </c>
      <c r="E106" s="185"/>
      <c r="F106" s="185"/>
      <c r="G106" s="185"/>
      <c r="H106" s="185"/>
      <c r="I106" s="185"/>
      <c r="J106" s="186">
        <f>J176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121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71" t="str">
        <f>E7</f>
        <v>Oprava objektů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01 - Oprava fasády Vestec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29" t="s">
        <v>22</v>
      </c>
      <c r="J120" s="76" t="str">
        <f>IF(J12="","",J12)</f>
        <v>28. 1. 2023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>Želivská Provozní</v>
      </c>
      <c r="G122" s="37"/>
      <c r="H122" s="37"/>
      <c r="I122" s="29" t="s">
        <v>32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30</v>
      </c>
      <c r="D123" s="37"/>
      <c r="E123" s="37"/>
      <c r="F123" s="24" t="str">
        <f>IF(E18="","",E18)</f>
        <v>Vyplň údaj</v>
      </c>
      <c r="G123" s="37"/>
      <c r="H123" s="37"/>
      <c r="I123" s="29" t="s">
        <v>34</v>
      </c>
      <c r="J123" s="33" t="str">
        <f>E24</f>
        <v>Václav Hejkal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122</v>
      </c>
      <c r="D125" s="191" t="s">
        <v>62</v>
      </c>
      <c r="E125" s="191" t="s">
        <v>58</v>
      </c>
      <c r="F125" s="191" t="s">
        <v>59</v>
      </c>
      <c r="G125" s="191" t="s">
        <v>123</v>
      </c>
      <c r="H125" s="191" t="s">
        <v>124</v>
      </c>
      <c r="I125" s="191" t="s">
        <v>125</v>
      </c>
      <c r="J125" s="192" t="s">
        <v>108</v>
      </c>
      <c r="K125" s="193" t="s">
        <v>126</v>
      </c>
      <c r="L125" s="194"/>
      <c r="M125" s="97" t="s">
        <v>1</v>
      </c>
      <c r="N125" s="98" t="s">
        <v>41</v>
      </c>
      <c r="O125" s="98" t="s">
        <v>127</v>
      </c>
      <c r="P125" s="98" t="s">
        <v>128</v>
      </c>
      <c r="Q125" s="98" t="s">
        <v>129</v>
      </c>
      <c r="R125" s="98" t="s">
        <v>130</v>
      </c>
      <c r="S125" s="98" t="s">
        <v>131</v>
      </c>
      <c r="T125" s="99" t="s">
        <v>132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133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P127+P167</f>
        <v>0</v>
      </c>
      <c r="Q126" s="101"/>
      <c r="R126" s="197">
        <f>R127+R167</f>
        <v>5.98811781</v>
      </c>
      <c r="S126" s="101"/>
      <c r="T126" s="198">
        <f>T127+T167</f>
        <v>7.685814000000001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76</v>
      </c>
      <c r="AU126" s="14" t="s">
        <v>110</v>
      </c>
      <c r="BK126" s="199">
        <f>BK127+BK167</f>
        <v>0</v>
      </c>
    </row>
    <row r="127" spans="1:63" s="12" customFormat="1" ht="25.9" customHeight="1">
      <c r="A127" s="12"/>
      <c r="B127" s="200"/>
      <c r="C127" s="201"/>
      <c r="D127" s="202" t="s">
        <v>76</v>
      </c>
      <c r="E127" s="203" t="s">
        <v>134</v>
      </c>
      <c r="F127" s="203" t="s">
        <v>135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P128+P149+P164</f>
        <v>0</v>
      </c>
      <c r="Q127" s="208"/>
      <c r="R127" s="209">
        <f>R128+R149+R164</f>
        <v>5.898398810000001</v>
      </c>
      <c r="S127" s="208"/>
      <c r="T127" s="210">
        <f>T128+T149+T164</f>
        <v>7.685814000000001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85</v>
      </c>
      <c r="AT127" s="212" t="s">
        <v>76</v>
      </c>
      <c r="AU127" s="212" t="s">
        <v>77</v>
      </c>
      <c r="AY127" s="211" t="s">
        <v>136</v>
      </c>
      <c r="BK127" s="213">
        <f>BK128+BK149+BK164</f>
        <v>0</v>
      </c>
    </row>
    <row r="128" spans="1:63" s="12" customFormat="1" ht="22.8" customHeight="1">
      <c r="A128" s="12"/>
      <c r="B128" s="200"/>
      <c r="C128" s="201"/>
      <c r="D128" s="202" t="s">
        <v>76</v>
      </c>
      <c r="E128" s="214" t="s">
        <v>137</v>
      </c>
      <c r="F128" s="214" t="s">
        <v>138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SUM(P129:P148)</f>
        <v>0</v>
      </c>
      <c r="Q128" s="208"/>
      <c r="R128" s="209">
        <f>SUM(R129:R148)</f>
        <v>5.898398810000001</v>
      </c>
      <c r="S128" s="208"/>
      <c r="T128" s="21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85</v>
      </c>
      <c r="AT128" s="212" t="s">
        <v>76</v>
      </c>
      <c r="AU128" s="212" t="s">
        <v>85</v>
      </c>
      <c r="AY128" s="211" t="s">
        <v>136</v>
      </c>
      <c r="BK128" s="213">
        <f>SUM(BK129:BK148)</f>
        <v>0</v>
      </c>
    </row>
    <row r="129" spans="1:65" s="2" customFormat="1" ht="24.15" customHeight="1">
      <c r="A129" s="35"/>
      <c r="B129" s="36"/>
      <c r="C129" s="216" t="s">
        <v>85</v>
      </c>
      <c r="D129" s="216" t="s">
        <v>139</v>
      </c>
      <c r="E129" s="217" t="s">
        <v>140</v>
      </c>
      <c r="F129" s="218" t="s">
        <v>141</v>
      </c>
      <c r="G129" s="219" t="s">
        <v>142</v>
      </c>
      <c r="H129" s="220">
        <v>404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42</v>
      </c>
      <c r="O129" s="88"/>
      <c r="P129" s="226">
        <f>O129*H129</f>
        <v>0</v>
      </c>
      <c r="Q129" s="226">
        <v>0.004</v>
      </c>
      <c r="R129" s="226">
        <f>Q129*H129</f>
        <v>1.616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143</v>
      </c>
      <c r="AT129" s="228" t="s">
        <v>139</v>
      </c>
      <c r="AU129" s="228" t="s">
        <v>87</v>
      </c>
      <c r="AY129" s="14" t="s">
        <v>136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85</v>
      </c>
      <c r="BK129" s="229">
        <f>ROUND(I129*H129,2)</f>
        <v>0</v>
      </c>
      <c r="BL129" s="14" t="s">
        <v>143</v>
      </c>
      <c r="BM129" s="228" t="s">
        <v>144</v>
      </c>
    </row>
    <row r="130" spans="1:65" s="2" customFormat="1" ht="21.75" customHeight="1">
      <c r="A130" s="35"/>
      <c r="B130" s="36"/>
      <c r="C130" s="216" t="s">
        <v>87</v>
      </c>
      <c r="D130" s="216" t="s">
        <v>139</v>
      </c>
      <c r="E130" s="217" t="s">
        <v>145</v>
      </c>
      <c r="F130" s="218" t="s">
        <v>146</v>
      </c>
      <c r="G130" s="219" t="s">
        <v>142</v>
      </c>
      <c r="H130" s="220">
        <v>29.904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42</v>
      </c>
      <c r="O130" s="88"/>
      <c r="P130" s="226">
        <f>O130*H130</f>
        <v>0</v>
      </c>
      <c r="Q130" s="226">
        <v>0.00026</v>
      </c>
      <c r="R130" s="226">
        <f>Q130*H130</f>
        <v>0.0077750399999999996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143</v>
      </c>
      <c r="AT130" s="228" t="s">
        <v>139</v>
      </c>
      <c r="AU130" s="228" t="s">
        <v>87</v>
      </c>
      <c r="AY130" s="14" t="s">
        <v>136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85</v>
      </c>
      <c r="BK130" s="229">
        <f>ROUND(I130*H130,2)</f>
        <v>0</v>
      </c>
      <c r="BL130" s="14" t="s">
        <v>143</v>
      </c>
      <c r="BM130" s="228" t="s">
        <v>147</v>
      </c>
    </row>
    <row r="131" spans="1:65" s="2" customFormat="1" ht="24.15" customHeight="1">
      <c r="A131" s="35"/>
      <c r="B131" s="36"/>
      <c r="C131" s="216" t="s">
        <v>148</v>
      </c>
      <c r="D131" s="216" t="s">
        <v>139</v>
      </c>
      <c r="E131" s="217" t="s">
        <v>149</v>
      </c>
      <c r="F131" s="218" t="s">
        <v>150</v>
      </c>
      <c r="G131" s="219" t="s">
        <v>142</v>
      </c>
      <c r="H131" s="220">
        <v>29.904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42</v>
      </c>
      <c r="O131" s="88"/>
      <c r="P131" s="226">
        <f>O131*H131</f>
        <v>0</v>
      </c>
      <c r="Q131" s="226">
        <v>0.00438</v>
      </c>
      <c r="R131" s="226">
        <f>Q131*H131</f>
        <v>0.13097952000000002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143</v>
      </c>
      <c r="AT131" s="228" t="s">
        <v>139</v>
      </c>
      <c r="AU131" s="228" t="s">
        <v>87</v>
      </c>
      <c r="AY131" s="14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85</v>
      </c>
      <c r="BK131" s="229">
        <f>ROUND(I131*H131,2)</f>
        <v>0</v>
      </c>
      <c r="BL131" s="14" t="s">
        <v>143</v>
      </c>
      <c r="BM131" s="228" t="s">
        <v>151</v>
      </c>
    </row>
    <row r="132" spans="1:65" s="2" customFormat="1" ht="24.15" customHeight="1">
      <c r="A132" s="35"/>
      <c r="B132" s="36"/>
      <c r="C132" s="216" t="s">
        <v>143</v>
      </c>
      <c r="D132" s="216" t="s">
        <v>139</v>
      </c>
      <c r="E132" s="217" t="s">
        <v>152</v>
      </c>
      <c r="F132" s="218" t="s">
        <v>153</v>
      </c>
      <c r="G132" s="219" t="s">
        <v>142</v>
      </c>
      <c r="H132" s="220">
        <v>29.904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42</v>
      </c>
      <c r="O132" s="88"/>
      <c r="P132" s="226">
        <f>O132*H132</f>
        <v>0</v>
      </c>
      <c r="Q132" s="226">
        <v>0.00016</v>
      </c>
      <c r="R132" s="226">
        <f>Q132*H132</f>
        <v>0.004784640000000001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143</v>
      </c>
      <c r="AT132" s="228" t="s">
        <v>139</v>
      </c>
      <c r="AU132" s="228" t="s">
        <v>87</v>
      </c>
      <c r="AY132" s="14" t="s">
        <v>136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85</v>
      </c>
      <c r="BK132" s="229">
        <f>ROUND(I132*H132,2)</f>
        <v>0</v>
      </c>
      <c r="BL132" s="14" t="s">
        <v>143</v>
      </c>
      <c r="BM132" s="228" t="s">
        <v>154</v>
      </c>
    </row>
    <row r="133" spans="1:65" s="2" customFormat="1" ht="24.15" customHeight="1">
      <c r="A133" s="35"/>
      <c r="B133" s="36"/>
      <c r="C133" s="216" t="s">
        <v>155</v>
      </c>
      <c r="D133" s="216" t="s">
        <v>139</v>
      </c>
      <c r="E133" s="217" t="s">
        <v>156</v>
      </c>
      <c r="F133" s="218" t="s">
        <v>157</v>
      </c>
      <c r="G133" s="219" t="s">
        <v>142</v>
      </c>
      <c r="H133" s="220">
        <v>29.904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42</v>
      </c>
      <c r="O133" s="88"/>
      <c r="P133" s="226">
        <f>O133*H133</f>
        <v>0</v>
      </c>
      <c r="Q133" s="226">
        <v>0.00333</v>
      </c>
      <c r="R133" s="226">
        <f>Q133*H133</f>
        <v>0.09958032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143</v>
      </c>
      <c r="AT133" s="228" t="s">
        <v>139</v>
      </c>
      <c r="AU133" s="228" t="s">
        <v>87</v>
      </c>
      <c r="AY133" s="14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85</v>
      </c>
      <c r="BK133" s="229">
        <f>ROUND(I133*H133,2)</f>
        <v>0</v>
      </c>
      <c r="BL133" s="14" t="s">
        <v>143</v>
      </c>
      <c r="BM133" s="228" t="s">
        <v>158</v>
      </c>
    </row>
    <row r="134" spans="1:65" s="2" customFormat="1" ht="16.5" customHeight="1">
      <c r="A134" s="35"/>
      <c r="B134" s="36"/>
      <c r="C134" s="216" t="s">
        <v>159</v>
      </c>
      <c r="D134" s="216" t="s">
        <v>139</v>
      </c>
      <c r="E134" s="217" t="s">
        <v>160</v>
      </c>
      <c r="F134" s="218" t="s">
        <v>161</v>
      </c>
      <c r="G134" s="219" t="s">
        <v>142</v>
      </c>
      <c r="H134" s="220">
        <v>374.797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42</v>
      </c>
      <c r="O134" s="88"/>
      <c r="P134" s="226">
        <f>O134*H134</f>
        <v>0</v>
      </c>
      <c r="Q134" s="226">
        <v>0.00026</v>
      </c>
      <c r="R134" s="226">
        <f>Q134*H134</f>
        <v>0.09744722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143</v>
      </c>
      <c r="AT134" s="228" t="s">
        <v>139</v>
      </c>
      <c r="AU134" s="228" t="s">
        <v>87</v>
      </c>
      <c r="AY134" s="14" t="s">
        <v>136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85</v>
      </c>
      <c r="BK134" s="229">
        <f>ROUND(I134*H134,2)</f>
        <v>0</v>
      </c>
      <c r="BL134" s="14" t="s">
        <v>143</v>
      </c>
      <c r="BM134" s="228" t="s">
        <v>162</v>
      </c>
    </row>
    <row r="135" spans="1:65" s="2" customFormat="1" ht="24.15" customHeight="1">
      <c r="A135" s="35"/>
      <c r="B135" s="36"/>
      <c r="C135" s="216" t="s">
        <v>163</v>
      </c>
      <c r="D135" s="216" t="s">
        <v>139</v>
      </c>
      <c r="E135" s="217" t="s">
        <v>164</v>
      </c>
      <c r="F135" s="218" t="s">
        <v>165</v>
      </c>
      <c r="G135" s="219" t="s">
        <v>142</v>
      </c>
      <c r="H135" s="220">
        <v>374.797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42</v>
      </c>
      <c r="O135" s="88"/>
      <c r="P135" s="226">
        <f>O135*H135</f>
        <v>0</v>
      </c>
      <c r="Q135" s="226">
        <v>0.00438</v>
      </c>
      <c r="R135" s="226">
        <f>Q135*H135</f>
        <v>1.6416108600000001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143</v>
      </c>
      <c r="AT135" s="228" t="s">
        <v>139</v>
      </c>
      <c r="AU135" s="228" t="s">
        <v>87</v>
      </c>
      <c r="AY135" s="14" t="s">
        <v>136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85</v>
      </c>
      <c r="BK135" s="229">
        <f>ROUND(I135*H135,2)</f>
        <v>0</v>
      </c>
      <c r="BL135" s="14" t="s">
        <v>143</v>
      </c>
      <c r="BM135" s="228" t="s">
        <v>166</v>
      </c>
    </row>
    <row r="136" spans="1:65" s="2" customFormat="1" ht="24.15" customHeight="1">
      <c r="A136" s="35"/>
      <c r="B136" s="36"/>
      <c r="C136" s="216" t="s">
        <v>167</v>
      </c>
      <c r="D136" s="216" t="s">
        <v>139</v>
      </c>
      <c r="E136" s="217" t="s">
        <v>168</v>
      </c>
      <c r="F136" s="218" t="s">
        <v>169</v>
      </c>
      <c r="G136" s="219" t="s">
        <v>142</v>
      </c>
      <c r="H136" s="220">
        <v>353.377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42</v>
      </c>
      <c r="O136" s="88"/>
      <c r="P136" s="226">
        <f>O136*H136</f>
        <v>0</v>
      </c>
      <c r="Q136" s="226">
        <v>0.00016</v>
      </c>
      <c r="R136" s="226">
        <f>Q136*H136</f>
        <v>0.056540320000000005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143</v>
      </c>
      <c r="AT136" s="228" t="s">
        <v>139</v>
      </c>
      <c r="AU136" s="228" t="s">
        <v>87</v>
      </c>
      <c r="AY136" s="14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85</v>
      </c>
      <c r="BK136" s="229">
        <f>ROUND(I136*H136,2)</f>
        <v>0</v>
      </c>
      <c r="BL136" s="14" t="s">
        <v>143</v>
      </c>
      <c r="BM136" s="228" t="s">
        <v>170</v>
      </c>
    </row>
    <row r="137" spans="1:65" s="2" customFormat="1" ht="24.15" customHeight="1">
      <c r="A137" s="35"/>
      <c r="B137" s="36"/>
      <c r="C137" s="216" t="s">
        <v>171</v>
      </c>
      <c r="D137" s="216" t="s">
        <v>139</v>
      </c>
      <c r="E137" s="217" t="s">
        <v>172</v>
      </c>
      <c r="F137" s="218" t="s">
        <v>173</v>
      </c>
      <c r="G137" s="219" t="s">
        <v>142</v>
      </c>
      <c r="H137" s="220">
        <v>353.377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42</v>
      </c>
      <c r="O137" s="88"/>
      <c r="P137" s="226">
        <f>O137*H137</f>
        <v>0</v>
      </c>
      <c r="Q137" s="226">
        <v>0.00333</v>
      </c>
      <c r="R137" s="226">
        <f>Q137*H137</f>
        <v>1.17674541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143</v>
      </c>
      <c r="AT137" s="228" t="s">
        <v>139</v>
      </c>
      <c r="AU137" s="228" t="s">
        <v>87</v>
      </c>
      <c r="AY137" s="14" t="s">
        <v>136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85</v>
      </c>
      <c r="BK137" s="229">
        <f>ROUND(I137*H137,2)</f>
        <v>0</v>
      </c>
      <c r="BL137" s="14" t="s">
        <v>143</v>
      </c>
      <c r="BM137" s="228" t="s">
        <v>174</v>
      </c>
    </row>
    <row r="138" spans="1:65" s="2" customFormat="1" ht="24.15" customHeight="1">
      <c r="A138" s="35"/>
      <c r="B138" s="36"/>
      <c r="C138" s="216" t="s">
        <v>175</v>
      </c>
      <c r="D138" s="216" t="s">
        <v>139</v>
      </c>
      <c r="E138" s="217" t="s">
        <v>176</v>
      </c>
      <c r="F138" s="218" t="s">
        <v>177</v>
      </c>
      <c r="G138" s="219" t="s">
        <v>142</v>
      </c>
      <c r="H138" s="220">
        <v>21.42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42</v>
      </c>
      <c r="O138" s="88"/>
      <c r="P138" s="226">
        <f>O138*H138</f>
        <v>0</v>
      </c>
      <c r="Q138" s="226">
        <v>0.0057</v>
      </c>
      <c r="R138" s="226">
        <f>Q138*H138</f>
        <v>0.12209400000000001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143</v>
      </c>
      <c r="AT138" s="228" t="s">
        <v>139</v>
      </c>
      <c r="AU138" s="228" t="s">
        <v>87</v>
      </c>
      <c r="AY138" s="14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85</v>
      </c>
      <c r="BK138" s="229">
        <f>ROUND(I138*H138,2)</f>
        <v>0</v>
      </c>
      <c r="BL138" s="14" t="s">
        <v>143</v>
      </c>
      <c r="BM138" s="228" t="s">
        <v>178</v>
      </c>
    </row>
    <row r="139" spans="1:65" s="2" customFormat="1" ht="37.8" customHeight="1">
      <c r="A139" s="35"/>
      <c r="B139" s="36"/>
      <c r="C139" s="216" t="s">
        <v>179</v>
      </c>
      <c r="D139" s="216" t="s">
        <v>139</v>
      </c>
      <c r="E139" s="217" t="s">
        <v>180</v>
      </c>
      <c r="F139" s="218" t="s">
        <v>181</v>
      </c>
      <c r="G139" s="219" t="s">
        <v>142</v>
      </c>
      <c r="H139" s="220">
        <v>100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42</v>
      </c>
      <c r="O139" s="88"/>
      <c r="P139" s="226">
        <f>O139*H139</f>
        <v>0</v>
      </c>
      <c r="Q139" s="226">
        <v>0.00835</v>
      </c>
      <c r="R139" s="226">
        <f>Q139*H139</f>
        <v>0.835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143</v>
      </c>
      <c r="AT139" s="228" t="s">
        <v>139</v>
      </c>
      <c r="AU139" s="228" t="s">
        <v>87</v>
      </c>
      <c r="AY139" s="14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85</v>
      </c>
      <c r="BK139" s="229">
        <f>ROUND(I139*H139,2)</f>
        <v>0</v>
      </c>
      <c r="BL139" s="14" t="s">
        <v>143</v>
      </c>
      <c r="BM139" s="228" t="s">
        <v>182</v>
      </c>
    </row>
    <row r="140" spans="1:65" s="2" customFormat="1" ht="24.15" customHeight="1">
      <c r="A140" s="35"/>
      <c r="B140" s="36"/>
      <c r="C140" s="230" t="s">
        <v>183</v>
      </c>
      <c r="D140" s="230" t="s">
        <v>184</v>
      </c>
      <c r="E140" s="231" t="s">
        <v>185</v>
      </c>
      <c r="F140" s="232" t="s">
        <v>186</v>
      </c>
      <c r="G140" s="233" t="s">
        <v>142</v>
      </c>
      <c r="H140" s="234">
        <v>105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42</v>
      </c>
      <c r="O140" s="88"/>
      <c r="P140" s="226">
        <f>O140*H140</f>
        <v>0</v>
      </c>
      <c r="Q140" s="226">
        <v>0.0009</v>
      </c>
      <c r="R140" s="226">
        <f>Q140*H140</f>
        <v>0.0945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167</v>
      </c>
      <c r="AT140" s="228" t="s">
        <v>184</v>
      </c>
      <c r="AU140" s="228" t="s">
        <v>87</v>
      </c>
      <c r="AY140" s="14" t="s">
        <v>136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85</v>
      </c>
      <c r="BK140" s="229">
        <f>ROUND(I140*H140,2)</f>
        <v>0</v>
      </c>
      <c r="BL140" s="14" t="s">
        <v>143</v>
      </c>
      <c r="BM140" s="228" t="s">
        <v>187</v>
      </c>
    </row>
    <row r="141" spans="1:65" s="2" customFormat="1" ht="16.5" customHeight="1">
      <c r="A141" s="35"/>
      <c r="B141" s="36"/>
      <c r="C141" s="216" t="s">
        <v>188</v>
      </c>
      <c r="D141" s="216" t="s">
        <v>139</v>
      </c>
      <c r="E141" s="217" t="s">
        <v>189</v>
      </c>
      <c r="F141" s="218" t="s">
        <v>190</v>
      </c>
      <c r="G141" s="219" t="s">
        <v>191</v>
      </c>
      <c r="H141" s="220">
        <v>107.92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42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143</v>
      </c>
      <c r="AT141" s="228" t="s">
        <v>139</v>
      </c>
      <c r="AU141" s="228" t="s">
        <v>87</v>
      </c>
      <c r="AY141" s="14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85</v>
      </c>
      <c r="BK141" s="229">
        <f>ROUND(I141*H141,2)</f>
        <v>0</v>
      </c>
      <c r="BL141" s="14" t="s">
        <v>143</v>
      </c>
      <c r="BM141" s="228" t="s">
        <v>192</v>
      </c>
    </row>
    <row r="142" spans="1:65" s="2" customFormat="1" ht="24.15" customHeight="1">
      <c r="A142" s="35"/>
      <c r="B142" s="36"/>
      <c r="C142" s="230" t="s">
        <v>193</v>
      </c>
      <c r="D142" s="230" t="s">
        <v>184</v>
      </c>
      <c r="E142" s="231" t="s">
        <v>194</v>
      </c>
      <c r="F142" s="232" t="s">
        <v>195</v>
      </c>
      <c r="G142" s="233" t="s">
        <v>191</v>
      </c>
      <c r="H142" s="234">
        <v>50.82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42</v>
      </c>
      <c r="O142" s="88"/>
      <c r="P142" s="226">
        <f>O142*H142</f>
        <v>0</v>
      </c>
      <c r="Q142" s="226">
        <v>3E-05</v>
      </c>
      <c r="R142" s="226">
        <f>Q142*H142</f>
        <v>0.0015246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167</v>
      </c>
      <c r="AT142" s="228" t="s">
        <v>184</v>
      </c>
      <c r="AU142" s="228" t="s">
        <v>87</v>
      </c>
      <c r="AY142" s="14" t="s">
        <v>136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85</v>
      </c>
      <c r="BK142" s="229">
        <f>ROUND(I142*H142,2)</f>
        <v>0</v>
      </c>
      <c r="BL142" s="14" t="s">
        <v>143</v>
      </c>
      <c r="BM142" s="228" t="s">
        <v>196</v>
      </c>
    </row>
    <row r="143" spans="1:65" s="2" customFormat="1" ht="24.15" customHeight="1">
      <c r="A143" s="35"/>
      <c r="B143" s="36"/>
      <c r="C143" s="230" t="s">
        <v>8</v>
      </c>
      <c r="D143" s="230" t="s">
        <v>184</v>
      </c>
      <c r="E143" s="231" t="s">
        <v>197</v>
      </c>
      <c r="F143" s="232" t="s">
        <v>198</v>
      </c>
      <c r="G143" s="233" t="s">
        <v>191</v>
      </c>
      <c r="H143" s="234">
        <v>41.14</v>
      </c>
      <c r="I143" s="235"/>
      <c r="J143" s="236">
        <f>ROUND(I143*H143,2)</f>
        <v>0</v>
      </c>
      <c r="K143" s="237"/>
      <c r="L143" s="238"/>
      <c r="M143" s="239" t="s">
        <v>1</v>
      </c>
      <c r="N143" s="240" t="s">
        <v>42</v>
      </c>
      <c r="O143" s="88"/>
      <c r="P143" s="226">
        <f>O143*H143</f>
        <v>0</v>
      </c>
      <c r="Q143" s="226">
        <v>0.0003</v>
      </c>
      <c r="R143" s="226">
        <f>Q143*H143</f>
        <v>0.012341999999999999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167</v>
      </c>
      <c r="AT143" s="228" t="s">
        <v>184</v>
      </c>
      <c r="AU143" s="228" t="s">
        <v>87</v>
      </c>
      <c r="AY143" s="14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85</v>
      </c>
      <c r="BK143" s="229">
        <f>ROUND(I143*H143,2)</f>
        <v>0</v>
      </c>
      <c r="BL143" s="14" t="s">
        <v>143</v>
      </c>
      <c r="BM143" s="228" t="s">
        <v>199</v>
      </c>
    </row>
    <row r="144" spans="1:65" s="2" customFormat="1" ht="24.15" customHeight="1">
      <c r="A144" s="35"/>
      <c r="B144" s="36"/>
      <c r="C144" s="230" t="s">
        <v>200</v>
      </c>
      <c r="D144" s="230" t="s">
        <v>184</v>
      </c>
      <c r="E144" s="231" t="s">
        <v>201</v>
      </c>
      <c r="F144" s="232" t="s">
        <v>202</v>
      </c>
      <c r="G144" s="233" t="s">
        <v>191</v>
      </c>
      <c r="H144" s="234">
        <v>36.872</v>
      </c>
      <c r="I144" s="235"/>
      <c r="J144" s="236">
        <f>ROUND(I144*H144,2)</f>
        <v>0</v>
      </c>
      <c r="K144" s="237"/>
      <c r="L144" s="238"/>
      <c r="M144" s="239" t="s">
        <v>1</v>
      </c>
      <c r="N144" s="240" t="s">
        <v>42</v>
      </c>
      <c r="O144" s="88"/>
      <c r="P144" s="226">
        <f>O144*H144</f>
        <v>0</v>
      </c>
      <c r="Q144" s="226">
        <v>4E-05</v>
      </c>
      <c r="R144" s="226">
        <f>Q144*H144</f>
        <v>0.00147488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167</v>
      </c>
      <c r="AT144" s="228" t="s">
        <v>184</v>
      </c>
      <c r="AU144" s="228" t="s">
        <v>87</v>
      </c>
      <c r="AY144" s="14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85</v>
      </c>
      <c r="BK144" s="229">
        <f>ROUND(I144*H144,2)</f>
        <v>0</v>
      </c>
      <c r="BL144" s="14" t="s">
        <v>143</v>
      </c>
      <c r="BM144" s="228" t="s">
        <v>203</v>
      </c>
    </row>
    <row r="145" spans="1:65" s="2" customFormat="1" ht="16.5" customHeight="1">
      <c r="A145" s="35"/>
      <c r="B145" s="36"/>
      <c r="C145" s="216" t="s">
        <v>204</v>
      </c>
      <c r="D145" s="216" t="s">
        <v>139</v>
      </c>
      <c r="E145" s="217" t="s">
        <v>205</v>
      </c>
      <c r="F145" s="218" t="s">
        <v>206</v>
      </c>
      <c r="G145" s="219" t="s">
        <v>142</v>
      </c>
      <c r="H145" s="220">
        <v>110.25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42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143</v>
      </c>
      <c r="AT145" s="228" t="s">
        <v>139</v>
      </c>
      <c r="AU145" s="228" t="s">
        <v>87</v>
      </c>
      <c r="AY145" s="14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85</v>
      </c>
      <c r="BK145" s="229">
        <f>ROUND(I145*H145,2)</f>
        <v>0</v>
      </c>
      <c r="BL145" s="14" t="s">
        <v>143</v>
      </c>
      <c r="BM145" s="228" t="s">
        <v>207</v>
      </c>
    </row>
    <row r="146" spans="1:65" s="2" customFormat="1" ht="21.75" customHeight="1">
      <c r="A146" s="35"/>
      <c r="B146" s="36"/>
      <c r="C146" s="216" t="s">
        <v>208</v>
      </c>
      <c r="D146" s="216" t="s">
        <v>139</v>
      </c>
      <c r="E146" s="217" t="s">
        <v>209</v>
      </c>
      <c r="F146" s="218" t="s">
        <v>210</v>
      </c>
      <c r="G146" s="219" t="s">
        <v>142</v>
      </c>
      <c r="H146" s="220">
        <v>12.24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42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143</v>
      </c>
      <c r="AT146" s="228" t="s">
        <v>139</v>
      </c>
      <c r="AU146" s="228" t="s">
        <v>87</v>
      </c>
      <c r="AY146" s="14" t="s">
        <v>136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85</v>
      </c>
      <c r="BK146" s="229">
        <f>ROUND(I146*H146,2)</f>
        <v>0</v>
      </c>
      <c r="BL146" s="14" t="s">
        <v>143</v>
      </c>
      <c r="BM146" s="228" t="s">
        <v>211</v>
      </c>
    </row>
    <row r="147" spans="1:65" s="2" customFormat="1" ht="16.5" customHeight="1">
      <c r="A147" s="35"/>
      <c r="B147" s="36"/>
      <c r="C147" s="216" t="s">
        <v>212</v>
      </c>
      <c r="D147" s="216" t="s">
        <v>139</v>
      </c>
      <c r="E147" s="217" t="s">
        <v>213</v>
      </c>
      <c r="F147" s="218" t="s">
        <v>214</v>
      </c>
      <c r="G147" s="219" t="s">
        <v>142</v>
      </c>
      <c r="H147" s="220">
        <v>404.701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42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143</v>
      </c>
      <c r="AT147" s="228" t="s">
        <v>139</v>
      </c>
      <c r="AU147" s="228" t="s">
        <v>87</v>
      </c>
      <c r="AY147" s="14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85</v>
      </c>
      <c r="BK147" s="229">
        <f>ROUND(I147*H147,2)</f>
        <v>0</v>
      </c>
      <c r="BL147" s="14" t="s">
        <v>143</v>
      </c>
      <c r="BM147" s="228" t="s">
        <v>215</v>
      </c>
    </row>
    <row r="148" spans="1:65" s="2" customFormat="1" ht="24.15" customHeight="1">
      <c r="A148" s="35"/>
      <c r="B148" s="36"/>
      <c r="C148" s="216" t="s">
        <v>216</v>
      </c>
      <c r="D148" s="216" t="s">
        <v>139</v>
      </c>
      <c r="E148" s="217" t="s">
        <v>217</v>
      </c>
      <c r="F148" s="218" t="s">
        <v>218</v>
      </c>
      <c r="G148" s="219" t="s">
        <v>191</v>
      </c>
      <c r="H148" s="220">
        <v>65.8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42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143</v>
      </c>
      <c r="AT148" s="228" t="s">
        <v>139</v>
      </c>
      <c r="AU148" s="228" t="s">
        <v>87</v>
      </c>
      <c r="AY148" s="14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85</v>
      </c>
      <c r="BK148" s="229">
        <f>ROUND(I148*H148,2)</f>
        <v>0</v>
      </c>
      <c r="BL148" s="14" t="s">
        <v>143</v>
      </c>
      <c r="BM148" s="228" t="s">
        <v>219</v>
      </c>
    </row>
    <row r="149" spans="1:63" s="12" customFormat="1" ht="22.8" customHeight="1">
      <c r="A149" s="12"/>
      <c r="B149" s="200"/>
      <c r="C149" s="201"/>
      <c r="D149" s="202" t="s">
        <v>76</v>
      </c>
      <c r="E149" s="214" t="s">
        <v>171</v>
      </c>
      <c r="F149" s="214" t="s">
        <v>220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P150+SUM(P151:P160)</f>
        <v>0</v>
      </c>
      <c r="Q149" s="208"/>
      <c r="R149" s="209">
        <f>R150+SUM(R151:R160)</f>
        <v>0</v>
      </c>
      <c r="S149" s="208"/>
      <c r="T149" s="210">
        <f>T150+SUM(T151:T160)</f>
        <v>7.685814000000001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76</v>
      </c>
      <c r="AU149" s="212" t="s">
        <v>85</v>
      </c>
      <c r="AY149" s="211" t="s">
        <v>136</v>
      </c>
      <c r="BK149" s="213">
        <f>BK150+SUM(BK151:BK160)</f>
        <v>0</v>
      </c>
    </row>
    <row r="150" spans="1:65" s="2" customFormat="1" ht="16.5" customHeight="1">
      <c r="A150" s="35"/>
      <c r="B150" s="36"/>
      <c r="C150" s="216" t="s">
        <v>7</v>
      </c>
      <c r="D150" s="216" t="s">
        <v>139</v>
      </c>
      <c r="E150" s="217" t="s">
        <v>221</v>
      </c>
      <c r="F150" s="218" t="s">
        <v>222</v>
      </c>
      <c r="G150" s="219" t="s">
        <v>142</v>
      </c>
      <c r="H150" s="220">
        <v>29.904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42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0.014</v>
      </c>
      <c r="T150" s="227">
        <f>S150*H150</f>
        <v>0.41865600000000003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143</v>
      </c>
      <c r="AT150" s="228" t="s">
        <v>139</v>
      </c>
      <c r="AU150" s="228" t="s">
        <v>87</v>
      </c>
      <c r="AY150" s="14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85</v>
      </c>
      <c r="BK150" s="229">
        <f>ROUND(I150*H150,2)</f>
        <v>0</v>
      </c>
      <c r="BL150" s="14" t="s">
        <v>143</v>
      </c>
      <c r="BM150" s="228" t="s">
        <v>223</v>
      </c>
    </row>
    <row r="151" spans="1:65" s="2" customFormat="1" ht="16.5" customHeight="1">
      <c r="A151" s="35"/>
      <c r="B151" s="36"/>
      <c r="C151" s="216" t="s">
        <v>224</v>
      </c>
      <c r="D151" s="216" t="s">
        <v>139</v>
      </c>
      <c r="E151" s="217" t="s">
        <v>225</v>
      </c>
      <c r="F151" s="218" t="s">
        <v>226</v>
      </c>
      <c r="G151" s="219" t="s">
        <v>142</v>
      </c>
      <c r="H151" s="220">
        <v>374.797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42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0.014</v>
      </c>
      <c r="T151" s="227">
        <f>S151*H151</f>
        <v>5.247158000000001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143</v>
      </c>
      <c r="AT151" s="228" t="s">
        <v>139</v>
      </c>
      <c r="AU151" s="228" t="s">
        <v>87</v>
      </c>
      <c r="AY151" s="14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85</v>
      </c>
      <c r="BK151" s="229">
        <f>ROUND(I151*H151,2)</f>
        <v>0</v>
      </c>
      <c r="BL151" s="14" t="s">
        <v>143</v>
      </c>
      <c r="BM151" s="228" t="s">
        <v>227</v>
      </c>
    </row>
    <row r="152" spans="1:65" s="2" customFormat="1" ht="24.15" customHeight="1">
      <c r="A152" s="35"/>
      <c r="B152" s="36"/>
      <c r="C152" s="216" t="s">
        <v>228</v>
      </c>
      <c r="D152" s="216" t="s">
        <v>139</v>
      </c>
      <c r="E152" s="217" t="s">
        <v>229</v>
      </c>
      <c r="F152" s="218" t="s">
        <v>230</v>
      </c>
      <c r="G152" s="219" t="s">
        <v>142</v>
      </c>
      <c r="H152" s="220">
        <v>404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42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0.005</v>
      </c>
      <c r="T152" s="227">
        <f>S152*H152</f>
        <v>2.02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143</v>
      </c>
      <c r="AT152" s="228" t="s">
        <v>139</v>
      </c>
      <c r="AU152" s="228" t="s">
        <v>87</v>
      </c>
      <c r="AY152" s="14" t="s">
        <v>136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85</v>
      </c>
      <c r="BK152" s="229">
        <f>ROUND(I152*H152,2)</f>
        <v>0</v>
      </c>
      <c r="BL152" s="14" t="s">
        <v>143</v>
      </c>
      <c r="BM152" s="228" t="s">
        <v>231</v>
      </c>
    </row>
    <row r="153" spans="1:65" s="2" customFormat="1" ht="33" customHeight="1">
      <c r="A153" s="35"/>
      <c r="B153" s="36"/>
      <c r="C153" s="216" t="s">
        <v>232</v>
      </c>
      <c r="D153" s="216" t="s">
        <v>139</v>
      </c>
      <c r="E153" s="217" t="s">
        <v>233</v>
      </c>
      <c r="F153" s="218" t="s">
        <v>234</v>
      </c>
      <c r="G153" s="219" t="s">
        <v>235</v>
      </c>
      <c r="H153" s="220">
        <v>2.646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42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143</v>
      </c>
      <c r="AT153" s="228" t="s">
        <v>139</v>
      </c>
      <c r="AU153" s="228" t="s">
        <v>87</v>
      </c>
      <c r="AY153" s="14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85</v>
      </c>
      <c r="BK153" s="229">
        <f>ROUND(I153*H153,2)</f>
        <v>0</v>
      </c>
      <c r="BL153" s="14" t="s">
        <v>143</v>
      </c>
      <c r="BM153" s="228" t="s">
        <v>236</v>
      </c>
    </row>
    <row r="154" spans="1:65" s="2" customFormat="1" ht="16.5" customHeight="1">
      <c r="A154" s="35"/>
      <c r="B154" s="36"/>
      <c r="C154" s="216" t="s">
        <v>237</v>
      </c>
      <c r="D154" s="216" t="s">
        <v>139</v>
      </c>
      <c r="E154" s="217" t="s">
        <v>238</v>
      </c>
      <c r="F154" s="218" t="s">
        <v>239</v>
      </c>
      <c r="G154" s="219" t="s">
        <v>191</v>
      </c>
      <c r="H154" s="220">
        <v>8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42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240</v>
      </c>
      <c r="AT154" s="228" t="s">
        <v>139</v>
      </c>
      <c r="AU154" s="228" t="s">
        <v>87</v>
      </c>
      <c r="AY154" s="14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85</v>
      </c>
      <c r="BK154" s="229">
        <f>ROUND(I154*H154,2)</f>
        <v>0</v>
      </c>
      <c r="BL154" s="14" t="s">
        <v>240</v>
      </c>
      <c r="BM154" s="228" t="s">
        <v>241</v>
      </c>
    </row>
    <row r="155" spans="1:65" s="2" customFormat="1" ht="24.15" customHeight="1">
      <c r="A155" s="35"/>
      <c r="B155" s="36"/>
      <c r="C155" s="216" t="s">
        <v>242</v>
      </c>
      <c r="D155" s="216" t="s">
        <v>139</v>
      </c>
      <c r="E155" s="217" t="s">
        <v>243</v>
      </c>
      <c r="F155" s="218" t="s">
        <v>244</v>
      </c>
      <c r="G155" s="219" t="s">
        <v>235</v>
      </c>
      <c r="H155" s="220">
        <v>3.146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42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143</v>
      </c>
      <c r="AT155" s="228" t="s">
        <v>139</v>
      </c>
      <c r="AU155" s="228" t="s">
        <v>87</v>
      </c>
      <c r="AY155" s="14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85</v>
      </c>
      <c r="BK155" s="229">
        <f>ROUND(I155*H155,2)</f>
        <v>0</v>
      </c>
      <c r="BL155" s="14" t="s">
        <v>143</v>
      </c>
      <c r="BM155" s="228" t="s">
        <v>245</v>
      </c>
    </row>
    <row r="156" spans="1:65" s="2" customFormat="1" ht="24.15" customHeight="1">
      <c r="A156" s="35"/>
      <c r="B156" s="36"/>
      <c r="C156" s="216" t="s">
        <v>246</v>
      </c>
      <c r="D156" s="216" t="s">
        <v>139</v>
      </c>
      <c r="E156" s="217" t="s">
        <v>247</v>
      </c>
      <c r="F156" s="218" t="s">
        <v>248</v>
      </c>
      <c r="G156" s="219" t="s">
        <v>235</v>
      </c>
      <c r="H156" s="220">
        <v>148.441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42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143</v>
      </c>
      <c r="AT156" s="228" t="s">
        <v>139</v>
      </c>
      <c r="AU156" s="228" t="s">
        <v>87</v>
      </c>
      <c r="AY156" s="14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85</v>
      </c>
      <c r="BK156" s="229">
        <f>ROUND(I156*H156,2)</f>
        <v>0</v>
      </c>
      <c r="BL156" s="14" t="s">
        <v>143</v>
      </c>
      <c r="BM156" s="228" t="s">
        <v>249</v>
      </c>
    </row>
    <row r="157" spans="1:65" s="2" customFormat="1" ht="33" customHeight="1">
      <c r="A157" s="35"/>
      <c r="B157" s="36"/>
      <c r="C157" s="216" t="s">
        <v>250</v>
      </c>
      <c r="D157" s="216" t="s">
        <v>139</v>
      </c>
      <c r="E157" s="217" t="s">
        <v>251</v>
      </c>
      <c r="F157" s="218" t="s">
        <v>252</v>
      </c>
      <c r="G157" s="219" t="s">
        <v>235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42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240</v>
      </c>
      <c r="AT157" s="228" t="s">
        <v>139</v>
      </c>
      <c r="AU157" s="228" t="s">
        <v>87</v>
      </c>
      <c r="AY157" s="14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85</v>
      </c>
      <c r="BK157" s="229">
        <f>ROUND(I157*H157,2)</f>
        <v>0</v>
      </c>
      <c r="BL157" s="14" t="s">
        <v>240</v>
      </c>
      <c r="BM157" s="228" t="s">
        <v>253</v>
      </c>
    </row>
    <row r="158" spans="1:65" s="2" customFormat="1" ht="33" customHeight="1">
      <c r="A158" s="35"/>
      <c r="B158" s="36"/>
      <c r="C158" s="216" t="s">
        <v>254</v>
      </c>
      <c r="D158" s="216" t="s">
        <v>139</v>
      </c>
      <c r="E158" s="217" t="s">
        <v>255</v>
      </c>
      <c r="F158" s="218" t="s">
        <v>256</v>
      </c>
      <c r="G158" s="219" t="s">
        <v>235</v>
      </c>
      <c r="H158" s="220">
        <v>0.646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42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240</v>
      </c>
      <c r="AT158" s="228" t="s">
        <v>139</v>
      </c>
      <c r="AU158" s="228" t="s">
        <v>87</v>
      </c>
      <c r="AY158" s="14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85</v>
      </c>
      <c r="BK158" s="229">
        <f>ROUND(I158*H158,2)</f>
        <v>0</v>
      </c>
      <c r="BL158" s="14" t="s">
        <v>240</v>
      </c>
      <c r="BM158" s="228" t="s">
        <v>257</v>
      </c>
    </row>
    <row r="159" spans="1:65" s="2" customFormat="1" ht="37.8" customHeight="1">
      <c r="A159" s="35"/>
      <c r="B159" s="36"/>
      <c r="C159" s="216" t="s">
        <v>258</v>
      </c>
      <c r="D159" s="216" t="s">
        <v>139</v>
      </c>
      <c r="E159" s="217" t="s">
        <v>259</v>
      </c>
      <c r="F159" s="218" t="s">
        <v>260</v>
      </c>
      <c r="G159" s="219" t="s">
        <v>235</v>
      </c>
      <c r="H159" s="220">
        <v>1.5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42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240</v>
      </c>
      <c r="AT159" s="228" t="s">
        <v>139</v>
      </c>
      <c r="AU159" s="228" t="s">
        <v>87</v>
      </c>
      <c r="AY159" s="14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85</v>
      </c>
      <c r="BK159" s="229">
        <f>ROUND(I159*H159,2)</f>
        <v>0</v>
      </c>
      <c r="BL159" s="14" t="s">
        <v>240</v>
      </c>
      <c r="BM159" s="228" t="s">
        <v>261</v>
      </c>
    </row>
    <row r="160" spans="1:63" s="12" customFormat="1" ht="20.85" customHeight="1">
      <c r="A160" s="12"/>
      <c r="B160" s="200"/>
      <c r="C160" s="201"/>
      <c r="D160" s="202" t="s">
        <v>76</v>
      </c>
      <c r="E160" s="214" t="s">
        <v>262</v>
      </c>
      <c r="F160" s="214" t="s">
        <v>263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SUM(P161:P163)</f>
        <v>0</v>
      </c>
      <c r="Q160" s="208"/>
      <c r="R160" s="209">
        <f>SUM(R161:R163)</f>
        <v>0</v>
      </c>
      <c r="S160" s="208"/>
      <c r="T160" s="210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85</v>
      </c>
      <c r="AT160" s="212" t="s">
        <v>76</v>
      </c>
      <c r="AU160" s="212" t="s">
        <v>87</v>
      </c>
      <c r="AY160" s="211" t="s">
        <v>136</v>
      </c>
      <c r="BK160" s="213">
        <f>SUM(BK161:BK163)</f>
        <v>0</v>
      </c>
    </row>
    <row r="161" spans="1:65" s="2" customFormat="1" ht="37.8" customHeight="1">
      <c r="A161" s="35"/>
      <c r="B161" s="36"/>
      <c r="C161" s="216" t="s">
        <v>264</v>
      </c>
      <c r="D161" s="216" t="s">
        <v>139</v>
      </c>
      <c r="E161" s="217" t="s">
        <v>265</v>
      </c>
      <c r="F161" s="218" t="s">
        <v>266</v>
      </c>
      <c r="G161" s="219" t="s">
        <v>142</v>
      </c>
      <c r="H161" s="220">
        <v>416.24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42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143</v>
      </c>
      <c r="AT161" s="228" t="s">
        <v>139</v>
      </c>
      <c r="AU161" s="228" t="s">
        <v>148</v>
      </c>
      <c r="AY161" s="14" t="s">
        <v>136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85</v>
      </c>
      <c r="BK161" s="229">
        <f>ROUND(I161*H161,2)</f>
        <v>0</v>
      </c>
      <c r="BL161" s="14" t="s">
        <v>143</v>
      </c>
      <c r="BM161" s="228" t="s">
        <v>267</v>
      </c>
    </row>
    <row r="162" spans="1:65" s="2" customFormat="1" ht="33" customHeight="1">
      <c r="A162" s="35"/>
      <c r="B162" s="36"/>
      <c r="C162" s="216" t="s">
        <v>268</v>
      </c>
      <c r="D162" s="216" t="s">
        <v>139</v>
      </c>
      <c r="E162" s="217" t="s">
        <v>269</v>
      </c>
      <c r="F162" s="218" t="s">
        <v>270</v>
      </c>
      <c r="G162" s="219" t="s">
        <v>142</v>
      </c>
      <c r="H162" s="220">
        <v>37461.6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42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143</v>
      </c>
      <c r="AT162" s="228" t="s">
        <v>139</v>
      </c>
      <c r="AU162" s="228" t="s">
        <v>148</v>
      </c>
      <c r="AY162" s="14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85</v>
      </c>
      <c r="BK162" s="229">
        <f>ROUND(I162*H162,2)</f>
        <v>0</v>
      </c>
      <c r="BL162" s="14" t="s">
        <v>143</v>
      </c>
      <c r="BM162" s="228" t="s">
        <v>271</v>
      </c>
    </row>
    <row r="163" spans="1:65" s="2" customFormat="1" ht="37.8" customHeight="1">
      <c r="A163" s="35"/>
      <c r="B163" s="36"/>
      <c r="C163" s="216" t="s">
        <v>272</v>
      </c>
      <c r="D163" s="216" t="s">
        <v>139</v>
      </c>
      <c r="E163" s="217" t="s">
        <v>273</v>
      </c>
      <c r="F163" s="218" t="s">
        <v>274</v>
      </c>
      <c r="G163" s="219" t="s">
        <v>142</v>
      </c>
      <c r="H163" s="220">
        <v>416.24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42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143</v>
      </c>
      <c r="AT163" s="228" t="s">
        <v>139</v>
      </c>
      <c r="AU163" s="228" t="s">
        <v>148</v>
      </c>
      <c r="AY163" s="14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85</v>
      </c>
      <c r="BK163" s="229">
        <f>ROUND(I163*H163,2)</f>
        <v>0</v>
      </c>
      <c r="BL163" s="14" t="s">
        <v>143</v>
      </c>
      <c r="BM163" s="228" t="s">
        <v>275</v>
      </c>
    </row>
    <row r="164" spans="1:63" s="12" customFormat="1" ht="22.8" customHeight="1">
      <c r="A164" s="12"/>
      <c r="B164" s="200"/>
      <c r="C164" s="201"/>
      <c r="D164" s="202" t="s">
        <v>76</v>
      </c>
      <c r="E164" s="214" t="s">
        <v>276</v>
      </c>
      <c r="F164" s="214" t="s">
        <v>277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SUM(P165:P166)</f>
        <v>0</v>
      </c>
      <c r="Q164" s="208"/>
      <c r="R164" s="209">
        <f>SUM(R165:R166)</f>
        <v>0</v>
      </c>
      <c r="S164" s="208"/>
      <c r="T164" s="21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85</v>
      </c>
      <c r="AT164" s="212" t="s">
        <v>76</v>
      </c>
      <c r="AU164" s="212" t="s">
        <v>85</v>
      </c>
      <c r="AY164" s="211" t="s">
        <v>136</v>
      </c>
      <c r="BK164" s="213">
        <f>SUM(BK165:BK166)</f>
        <v>0</v>
      </c>
    </row>
    <row r="165" spans="1:65" s="2" customFormat="1" ht="16.5" customHeight="1">
      <c r="A165" s="35"/>
      <c r="B165" s="36"/>
      <c r="C165" s="216" t="s">
        <v>278</v>
      </c>
      <c r="D165" s="216" t="s">
        <v>139</v>
      </c>
      <c r="E165" s="217" t="s">
        <v>279</v>
      </c>
      <c r="F165" s="218" t="s">
        <v>280</v>
      </c>
      <c r="G165" s="219" t="s">
        <v>281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42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240</v>
      </c>
      <c r="AT165" s="228" t="s">
        <v>139</v>
      </c>
      <c r="AU165" s="228" t="s">
        <v>87</v>
      </c>
      <c r="AY165" s="14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85</v>
      </c>
      <c r="BK165" s="229">
        <f>ROUND(I165*H165,2)</f>
        <v>0</v>
      </c>
      <c r="BL165" s="14" t="s">
        <v>240</v>
      </c>
      <c r="BM165" s="228" t="s">
        <v>282</v>
      </c>
    </row>
    <row r="166" spans="1:65" s="2" customFormat="1" ht="16.5" customHeight="1">
      <c r="A166" s="35"/>
      <c r="B166" s="36"/>
      <c r="C166" s="216" t="s">
        <v>283</v>
      </c>
      <c r="D166" s="216" t="s">
        <v>139</v>
      </c>
      <c r="E166" s="217" t="s">
        <v>284</v>
      </c>
      <c r="F166" s="218" t="s">
        <v>285</v>
      </c>
      <c r="G166" s="219" t="s">
        <v>235</v>
      </c>
      <c r="H166" s="220">
        <v>5.898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42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143</v>
      </c>
      <c r="AT166" s="228" t="s">
        <v>139</v>
      </c>
      <c r="AU166" s="228" t="s">
        <v>87</v>
      </c>
      <c r="AY166" s="14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85</v>
      </c>
      <c r="BK166" s="229">
        <f>ROUND(I166*H166,2)</f>
        <v>0</v>
      </c>
      <c r="BL166" s="14" t="s">
        <v>143</v>
      </c>
      <c r="BM166" s="228" t="s">
        <v>286</v>
      </c>
    </row>
    <row r="167" spans="1:63" s="12" customFormat="1" ht="25.9" customHeight="1">
      <c r="A167" s="12"/>
      <c r="B167" s="200"/>
      <c r="C167" s="201"/>
      <c r="D167" s="202" t="s">
        <v>76</v>
      </c>
      <c r="E167" s="203" t="s">
        <v>287</v>
      </c>
      <c r="F167" s="203" t="s">
        <v>288</v>
      </c>
      <c r="G167" s="201"/>
      <c r="H167" s="201"/>
      <c r="I167" s="204"/>
      <c r="J167" s="205">
        <f>BK167</f>
        <v>0</v>
      </c>
      <c r="K167" s="201"/>
      <c r="L167" s="206"/>
      <c r="M167" s="207"/>
      <c r="N167" s="208"/>
      <c r="O167" s="208"/>
      <c r="P167" s="209">
        <f>P168+P171+P173+P176</f>
        <v>0</v>
      </c>
      <c r="Q167" s="208"/>
      <c r="R167" s="209">
        <f>R168+R171+R173+R176</f>
        <v>0.089719</v>
      </c>
      <c r="S167" s="208"/>
      <c r="T167" s="210">
        <f>T168+T171+T173+T176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87</v>
      </c>
      <c r="AT167" s="212" t="s">
        <v>76</v>
      </c>
      <c r="AU167" s="212" t="s">
        <v>77</v>
      </c>
      <c r="AY167" s="211" t="s">
        <v>136</v>
      </c>
      <c r="BK167" s="213">
        <f>BK168+BK171+BK173+BK176</f>
        <v>0</v>
      </c>
    </row>
    <row r="168" spans="1:63" s="12" customFormat="1" ht="22.8" customHeight="1">
      <c r="A168" s="12"/>
      <c r="B168" s="200"/>
      <c r="C168" s="201"/>
      <c r="D168" s="202" t="s">
        <v>76</v>
      </c>
      <c r="E168" s="214" t="s">
        <v>289</v>
      </c>
      <c r="F168" s="214" t="s">
        <v>290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SUM(P169:P170)</f>
        <v>0</v>
      </c>
      <c r="Q168" s="208"/>
      <c r="R168" s="209">
        <f>SUM(R169:R170)</f>
        <v>0.084823</v>
      </c>
      <c r="S168" s="208"/>
      <c r="T168" s="21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87</v>
      </c>
      <c r="AT168" s="212" t="s">
        <v>76</v>
      </c>
      <c r="AU168" s="212" t="s">
        <v>85</v>
      </c>
      <c r="AY168" s="211" t="s">
        <v>136</v>
      </c>
      <c r="BK168" s="213">
        <f>SUM(BK169:BK170)</f>
        <v>0</v>
      </c>
    </row>
    <row r="169" spans="1:65" s="2" customFormat="1" ht="24.15" customHeight="1">
      <c r="A169" s="35"/>
      <c r="B169" s="36"/>
      <c r="C169" s="216" t="s">
        <v>291</v>
      </c>
      <c r="D169" s="216" t="s">
        <v>139</v>
      </c>
      <c r="E169" s="217" t="s">
        <v>292</v>
      </c>
      <c r="F169" s="218" t="s">
        <v>293</v>
      </c>
      <c r="G169" s="219" t="s">
        <v>142</v>
      </c>
      <c r="H169" s="220">
        <v>21.42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42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200</v>
      </c>
      <c r="AT169" s="228" t="s">
        <v>139</v>
      </c>
      <c r="AU169" s="228" t="s">
        <v>87</v>
      </c>
      <c r="AY169" s="14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85</v>
      </c>
      <c r="BK169" s="229">
        <f>ROUND(I169*H169,2)</f>
        <v>0</v>
      </c>
      <c r="BL169" s="14" t="s">
        <v>200</v>
      </c>
      <c r="BM169" s="228" t="s">
        <v>294</v>
      </c>
    </row>
    <row r="170" spans="1:65" s="2" customFormat="1" ht="16.5" customHeight="1">
      <c r="A170" s="35"/>
      <c r="B170" s="36"/>
      <c r="C170" s="230" t="s">
        <v>295</v>
      </c>
      <c r="D170" s="230" t="s">
        <v>184</v>
      </c>
      <c r="E170" s="231" t="s">
        <v>296</v>
      </c>
      <c r="F170" s="232" t="s">
        <v>297</v>
      </c>
      <c r="G170" s="233" t="s">
        <v>298</v>
      </c>
      <c r="H170" s="234">
        <v>84.823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42</v>
      </c>
      <c r="O170" s="88"/>
      <c r="P170" s="226">
        <f>O170*H170</f>
        <v>0</v>
      </c>
      <c r="Q170" s="226">
        <v>0.001</v>
      </c>
      <c r="R170" s="226">
        <f>Q170*H170</f>
        <v>0.084823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268</v>
      </c>
      <c r="AT170" s="228" t="s">
        <v>184</v>
      </c>
      <c r="AU170" s="228" t="s">
        <v>87</v>
      </c>
      <c r="AY170" s="14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85</v>
      </c>
      <c r="BK170" s="229">
        <f>ROUND(I170*H170,2)</f>
        <v>0</v>
      </c>
      <c r="BL170" s="14" t="s">
        <v>200</v>
      </c>
      <c r="BM170" s="228" t="s">
        <v>299</v>
      </c>
    </row>
    <row r="171" spans="1:63" s="12" customFormat="1" ht="22.8" customHeight="1">
      <c r="A171" s="12"/>
      <c r="B171" s="200"/>
      <c r="C171" s="201"/>
      <c r="D171" s="202" t="s">
        <v>76</v>
      </c>
      <c r="E171" s="214" t="s">
        <v>300</v>
      </c>
      <c r="F171" s="214" t="s">
        <v>301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P172</f>
        <v>0</v>
      </c>
      <c r="Q171" s="208"/>
      <c r="R171" s="209">
        <f>R172</f>
        <v>0</v>
      </c>
      <c r="S171" s="208"/>
      <c r="T171" s="21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87</v>
      </c>
      <c r="AT171" s="212" t="s">
        <v>76</v>
      </c>
      <c r="AU171" s="212" t="s">
        <v>85</v>
      </c>
      <c r="AY171" s="211" t="s">
        <v>136</v>
      </c>
      <c r="BK171" s="213">
        <f>BK172</f>
        <v>0</v>
      </c>
    </row>
    <row r="172" spans="1:65" s="2" customFormat="1" ht="16.5" customHeight="1">
      <c r="A172" s="35"/>
      <c r="B172" s="36"/>
      <c r="C172" s="216" t="s">
        <v>302</v>
      </c>
      <c r="D172" s="216" t="s">
        <v>139</v>
      </c>
      <c r="E172" s="217" t="s">
        <v>303</v>
      </c>
      <c r="F172" s="218" t="s">
        <v>304</v>
      </c>
      <c r="G172" s="219" t="s">
        <v>281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42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200</v>
      </c>
      <c r="AT172" s="228" t="s">
        <v>139</v>
      </c>
      <c r="AU172" s="228" t="s">
        <v>87</v>
      </c>
      <c r="AY172" s="14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85</v>
      </c>
      <c r="BK172" s="229">
        <f>ROUND(I172*H172,2)</f>
        <v>0</v>
      </c>
      <c r="BL172" s="14" t="s">
        <v>200</v>
      </c>
      <c r="BM172" s="228" t="s">
        <v>305</v>
      </c>
    </row>
    <row r="173" spans="1:63" s="12" customFormat="1" ht="22.8" customHeight="1">
      <c r="A173" s="12"/>
      <c r="B173" s="200"/>
      <c r="C173" s="201"/>
      <c r="D173" s="202" t="s">
        <v>76</v>
      </c>
      <c r="E173" s="214" t="s">
        <v>306</v>
      </c>
      <c r="F173" s="214" t="s">
        <v>307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SUM(P174:P175)</f>
        <v>0</v>
      </c>
      <c r="Q173" s="208"/>
      <c r="R173" s="209">
        <f>SUM(R174:R175)</f>
        <v>0</v>
      </c>
      <c r="S173" s="208"/>
      <c r="T173" s="210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87</v>
      </c>
      <c r="AT173" s="212" t="s">
        <v>76</v>
      </c>
      <c r="AU173" s="212" t="s">
        <v>85</v>
      </c>
      <c r="AY173" s="211" t="s">
        <v>136</v>
      </c>
      <c r="BK173" s="213">
        <f>SUM(BK174:BK175)</f>
        <v>0</v>
      </c>
    </row>
    <row r="174" spans="1:65" s="2" customFormat="1" ht="16.5" customHeight="1">
      <c r="A174" s="35"/>
      <c r="B174" s="36"/>
      <c r="C174" s="216" t="s">
        <v>308</v>
      </c>
      <c r="D174" s="216" t="s">
        <v>139</v>
      </c>
      <c r="E174" s="217" t="s">
        <v>309</v>
      </c>
      <c r="F174" s="218" t="s">
        <v>310</v>
      </c>
      <c r="G174" s="219" t="s">
        <v>191</v>
      </c>
      <c r="H174" s="220">
        <v>28.6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42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200</v>
      </c>
      <c r="AT174" s="228" t="s">
        <v>139</v>
      </c>
      <c r="AU174" s="228" t="s">
        <v>87</v>
      </c>
      <c r="AY174" s="14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85</v>
      </c>
      <c r="BK174" s="229">
        <f>ROUND(I174*H174,2)</f>
        <v>0</v>
      </c>
      <c r="BL174" s="14" t="s">
        <v>200</v>
      </c>
      <c r="BM174" s="228" t="s">
        <v>311</v>
      </c>
    </row>
    <row r="175" spans="1:47" s="2" customFormat="1" ht="12">
      <c r="A175" s="35"/>
      <c r="B175" s="36"/>
      <c r="C175" s="37"/>
      <c r="D175" s="241" t="s">
        <v>312</v>
      </c>
      <c r="E175" s="37"/>
      <c r="F175" s="242" t="s">
        <v>313</v>
      </c>
      <c r="G175" s="37"/>
      <c r="H175" s="37"/>
      <c r="I175" s="243"/>
      <c r="J175" s="37"/>
      <c r="K175" s="37"/>
      <c r="L175" s="41"/>
      <c r="M175" s="244"/>
      <c r="N175" s="245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312</v>
      </c>
      <c r="AU175" s="14" t="s">
        <v>87</v>
      </c>
    </row>
    <row r="176" spans="1:63" s="12" customFormat="1" ht="22.8" customHeight="1">
      <c r="A176" s="12"/>
      <c r="B176" s="200"/>
      <c r="C176" s="201"/>
      <c r="D176" s="202" t="s">
        <v>76</v>
      </c>
      <c r="E176" s="214" t="s">
        <v>314</v>
      </c>
      <c r="F176" s="214" t="s">
        <v>315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SUM(P177:P181)</f>
        <v>0</v>
      </c>
      <c r="Q176" s="208"/>
      <c r="R176" s="209">
        <f>SUM(R177:R181)</f>
        <v>0.004896</v>
      </c>
      <c r="S176" s="208"/>
      <c r="T176" s="210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87</v>
      </c>
      <c r="AT176" s="212" t="s">
        <v>76</v>
      </c>
      <c r="AU176" s="212" t="s">
        <v>85</v>
      </c>
      <c r="AY176" s="211" t="s">
        <v>136</v>
      </c>
      <c r="BK176" s="213">
        <f>SUM(BK177:BK181)</f>
        <v>0</v>
      </c>
    </row>
    <row r="177" spans="1:65" s="2" customFormat="1" ht="24.15" customHeight="1">
      <c r="A177" s="35"/>
      <c r="B177" s="36"/>
      <c r="C177" s="216" t="s">
        <v>316</v>
      </c>
      <c r="D177" s="216" t="s">
        <v>139</v>
      </c>
      <c r="E177" s="217" t="s">
        <v>317</v>
      </c>
      <c r="F177" s="218" t="s">
        <v>318</v>
      </c>
      <c r="G177" s="219" t="s">
        <v>142</v>
      </c>
      <c r="H177" s="220">
        <v>12.24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42</v>
      </c>
      <c r="O177" s="88"/>
      <c r="P177" s="226">
        <f>O177*H177</f>
        <v>0</v>
      </c>
      <c r="Q177" s="226">
        <v>6E-05</v>
      </c>
      <c r="R177" s="226">
        <f>Q177*H177</f>
        <v>0.0007344000000000001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200</v>
      </c>
      <c r="AT177" s="228" t="s">
        <v>139</v>
      </c>
      <c r="AU177" s="228" t="s">
        <v>87</v>
      </c>
      <c r="AY177" s="14" t="s">
        <v>136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85</v>
      </c>
      <c r="BK177" s="229">
        <f>ROUND(I177*H177,2)</f>
        <v>0</v>
      </c>
      <c r="BL177" s="14" t="s">
        <v>200</v>
      </c>
      <c r="BM177" s="228" t="s">
        <v>319</v>
      </c>
    </row>
    <row r="178" spans="1:65" s="2" customFormat="1" ht="24.15" customHeight="1">
      <c r="A178" s="35"/>
      <c r="B178" s="36"/>
      <c r="C178" s="216" t="s">
        <v>320</v>
      </c>
      <c r="D178" s="216" t="s">
        <v>139</v>
      </c>
      <c r="E178" s="217" t="s">
        <v>321</v>
      </c>
      <c r="F178" s="218" t="s">
        <v>322</v>
      </c>
      <c r="G178" s="219" t="s">
        <v>142</v>
      </c>
      <c r="H178" s="220">
        <v>12.24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42</v>
      </c>
      <c r="O178" s="88"/>
      <c r="P178" s="226">
        <f>O178*H178</f>
        <v>0</v>
      </c>
      <c r="Q178" s="226">
        <v>8E-05</v>
      </c>
      <c r="R178" s="226">
        <f>Q178*H178</f>
        <v>0.0009792000000000002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200</v>
      </c>
      <c r="AT178" s="228" t="s">
        <v>139</v>
      </c>
      <c r="AU178" s="228" t="s">
        <v>87</v>
      </c>
      <c r="AY178" s="14" t="s">
        <v>136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85</v>
      </c>
      <c r="BK178" s="229">
        <f>ROUND(I178*H178,2)</f>
        <v>0</v>
      </c>
      <c r="BL178" s="14" t="s">
        <v>200</v>
      </c>
      <c r="BM178" s="228" t="s">
        <v>323</v>
      </c>
    </row>
    <row r="179" spans="1:65" s="2" customFormat="1" ht="24.15" customHeight="1">
      <c r="A179" s="35"/>
      <c r="B179" s="36"/>
      <c r="C179" s="216" t="s">
        <v>324</v>
      </c>
      <c r="D179" s="216" t="s">
        <v>139</v>
      </c>
      <c r="E179" s="217" t="s">
        <v>325</v>
      </c>
      <c r="F179" s="218" t="s">
        <v>326</v>
      </c>
      <c r="G179" s="219" t="s">
        <v>142</v>
      </c>
      <c r="H179" s="220">
        <v>12.24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42</v>
      </c>
      <c r="O179" s="88"/>
      <c r="P179" s="226">
        <f>O179*H179</f>
        <v>0</v>
      </c>
      <c r="Q179" s="226">
        <v>0.00014</v>
      </c>
      <c r="R179" s="226">
        <f>Q179*H179</f>
        <v>0.0017135999999999998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200</v>
      </c>
      <c r="AT179" s="228" t="s">
        <v>139</v>
      </c>
      <c r="AU179" s="228" t="s">
        <v>87</v>
      </c>
      <c r="AY179" s="14" t="s">
        <v>136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85</v>
      </c>
      <c r="BK179" s="229">
        <f>ROUND(I179*H179,2)</f>
        <v>0</v>
      </c>
      <c r="BL179" s="14" t="s">
        <v>200</v>
      </c>
      <c r="BM179" s="228" t="s">
        <v>327</v>
      </c>
    </row>
    <row r="180" spans="1:65" s="2" customFormat="1" ht="24.15" customHeight="1">
      <c r="A180" s="35"/>
      <c r="B180" s="36"/>
      <c r="C180" s="216" t="s">
        <v>328</v>
      </c>
      <c r="D180" s="216" t="s">
        <v>139</v>
      </c>
      <c r="E180" s="217" t="s">
        <v>329</v>
      </c>
      <c r="F180" s="218" t="s">
        <v>330</v>
      </c>
      <c r="G180" s="219" t="s">
        <v>142</v>
      </c>
      <c r="H180" s="220">
        <v>12.24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42</v>
      </c>
      <c r="O180" s="88"/>
      <c r="P180" s="226">
        <f>O180*H180</f>
        <v>0</v>
      </c>
      <c r="Q180" s="226">
        <v>0.00012</v>
      </c>
      <c r="R180" s="226">
        <f>Q180*H180</f>
        <v>0.0014688000000000001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200</v>
      </c>
      <c r="AT180" s="228" t="s">
        <v>139</v>
      </c>
      <c r="AU180" s="228" t="s">
        <v>87</v>
      </c>
      <c r="AY180" s="14" t="s">
        <v>136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85</v>
      </c>
      <c r="BK180" s="229">
        <f>ROUND(I180*H180,2)</f>
        <v>0</v>
      </c>
      <c r="BL180" s="14" t="s">
        <v>200</v>
      </c>
      <c r="BM180" s="228" t="s">
        <v>331</v>
      </c>
    </row>
    <row r="181" spans="1:65" s="2" customFormat="1" ht="16.5" customHeight="1">
      <c r="A181" s="35"/>
      <c r="B181" s="36"/>
      <c r="C181" s="216" t="s">
        <v>332</v>
      </c>
      <c r="D181" s="216" t="s">
        <v>139</v>
      </c>
      <c r="E181" s="217" t="s">
        <v>333</v>
      </c>
      <c r="F181" s="218" t="s">
        <v>334</v>
      </c>
      <c r="G181" s="219" t="s">
        <v>142</v>
      </c>
      <c r="H181" s="220">
        <v>404.701</v>
      </c>
      <c r="I181" s="221"/>
      <c r="J181" s="222">
        <f>ROUND(I181*H181,2)</f>
        <v>0</v>
      </c>
      <c r="K181" s="223"/>
      <c r="L181" s="41"/>
      <c r="M181" s="246" t="s">
        <v>1</v>
      </c>
      <c r="N181" s="247" t="s">
        <v>42</v>
      </c>
      <c r="O181" s="24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200</v>
      </c>
      <c r="AT181" s="228" t="s">
        <v>139</v>
      </c>
      <c r="AU181" s="228" t="s">
        <v>87</v>
      </c>
      <c r="AY181" s="14" t="s">
        <v>136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85</v>
      </c>
      <c r="BK181" s="229">
        <f>ROUND(I181*H181,2)</f>
        <v>0</v>
      </c>
      <c r="BL181" s="14" t="s">
        <v>200</v>
      </c>
      <c r="BM181" s="228" t="s">
        <v>335</v>
      </c>
    </row>
    <row r="182" spans="1:31" s="2" customFormat="1" ht="6.95" customHeight="1">
      <c r="A182" s="35"/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41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password="CC35" sheet="1" objects="1" scenarios="1" formatColumns="0" formatRows="0" autoFilter="0"/>
  <autoFilter ref="C125:K18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336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ROUND(J116,2)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ROUND((SUM(BE116:BE118)),2)</f>
        <v>0</v>
      </c>
      <c r="G33" s="35"/>
      <c r="H33" s="35"/>
      <c r="I33" s="152">
        <v>0.21</v>
      </c>
      <c r="J33" s="151">
        <f>ROUND(((SUM(BE116:BE118))*I33),2)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ROUND((SUM(BF116:BF118)),2)</f>
        <v>0</v>
      </c>
      <c r="G34" s="35"/>
      <c r="H34" s="35"/>
      <c r="I34" s="152">
        <v>0.15</v>
      </c>
      <c r="J34" s="151">
        <f>ROUND(((SUM(BF116:BF118))*I34),2)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ROUND((SUM(BG116:BG118)),2)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ROUND((SUM(BH116:BH118)),2)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ROUND((SUM(BI116:BI118)),2)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02 - Oprava střechy Vestec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2" customFormat="1" ht="21.8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 hidden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ht="12" hidden="1"/>
    <row r="100" ht="12" hidden="1"/>
    <row r="101" ht="12" hidden="1"/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121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171" t="str">
        <f>E7</f>
        <v>Oprava objektů</v>
      </c>
      <c r="F106" s="29"/>
      <c r="G106" s="29"/>
      <c r="H106" s="29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104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73" t="str">
        <f>E9</f>
        <v>02 - Oprava střechy Vestec</v>
      </c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29" t="s">
        <v>22</v>
      </c>
      <c r="J110" s="76" t="str">
        <f>IF(J12="","",J12)</f>
        <v>28. 1. 2023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>Želivská Provozní</v>
      </c>
      <c r="G112" s="37"/>
      <c r="H112" s="37"/>
      <c r="I112" s="29" t="s">
        <v>32</v>
      </c>
      <c r="J112" s="33" t="str">
        <f>E21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30</v>
      </c>
      <c r="D113" s="37"/>
      <c r="E113" s="37"/>
      <c r="F113" s="24" t="str">
        <f>IF(E18="","",E18)</f>
        <v>Vyplň údaj</v>
      </c>
      <c r="G113" s="37"/>
      <c r="H113" s="37"/>
      <c r="I113" s="29" t="s">
        <v>34</v>
      </c>
      <c r="J113" s="33" t="str">
        <f>E24</f>
        <v>Václav Hejkal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1" customFormat="1" ht="29.25" customHeight="1">
      <c r="A115" s="188"/>
      <c r="B115" s="189"/>
      <c r="C115" s="190" t="s">
        <v>122</v>
      </c>
      <c r="D115" s="191" t="s">
        <v>62</v>
      </c>
      <c r="E115" s="191" t="s">
        <v>58</v>
      </c>
      <c r="F115" s="191" t="s">
        <v>59</v>
      </c>
      <c r="G115" s="191" t="s">
        <v>123</v>
      </c>
      <c r="H115" s="191" t="s">
        <v>124</v>
      </c>
      <c r="I115" s="191" t="s">
        <v>125</v>
      </c>
      <c r="J115" s="192" t="s">
        <v>108</v>
      </c>
      <c r="K115" s="193" t="s">
        <v>126</v>
      </c>
      <c r="L115" s="194"/>
      <c r="M115" s="97" t="s">
        <v>1</v>
      </c>
      <c r="N115" s="98" t="s">
        <v>41</v>
      </c>
      <c r="O115" s="98" t="s">
        <v>127</v>
      </c>
      <c r="P115" s="98" t="s">
        <v>128</v>
      </c>
      <c r="Q115" s="98" t="s">
        <v>129</v>
      </c>
      <c r="R115" s="98" t="s">
        <v>130</v>
      </c>
      <c r="S115" s="98" t="s">
        <v>131</v>
      </c>
      <c r="T115" s="99" t="s">
        <v>132</v>
      </c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</row>
    <row r="116" spans="1:63" s="2" customFormat="1" ht="22.8" customHeight="1">
      <c r="A116" s="35"/>
      <c r="B116" s="36"/>
      <c r="C116" s="104" t="s">
        <v>133</v>
      </c>
      <c r="D116" s="37"/>
      <c r="E116" s="37"/>
      <c r="F116" s="37"/>
      <c r="G116" s="37"/>
      <c r="H116" s="37"/>
      <c r="I116" s="37"/>
      <c r="J116" s="195">
        <f>BK116</f>
        <v>0</v>
      </c>
      <c r="K116" s="37"/>
      <c r="L116" s="41"/>
      <c r="M116" s="100"/>
      <c r="N116" s="196"/>
      <c r="O116" s="101"/>
      <c r="P116" s="197">
        <f>SUM(P117:P118)</f>
        <v>0</v>
      </c>
      <c r="Q116" s="101"/>
      <c r="R116" s="197">
        <f>SUM(R117:R118)</f>
        <v>0</v>
      </c>
      <c r="S116" s="101"/>
      <c r="T116" s="198">
        <f>SUM(T117:T118)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76</v>
      </c>
      <c r="AU116" s="14" t="s">
        <v>110</v>
      </c>
      <c r="BK116" s="199">
        <f>SUM(BK117:BK118)</f>
        <v>0</v>
      </c>
    </row>
    <row r="117" spans="1:65" s="2" customFormat="1" ht="16.5" customHeight="1">
      <c r="A117" s="35"/>
      <c r="B117" s="36"/>
      <c r="C117" s="216" t="s">
        <v>85</v>
      </c>
      <c r="D117" s="216" t="s">
        <v>139</v>
      </c>
      <c r="E117" s="217" t="s">
        <v>337</v>
      </c>
      <c r="F117" s="218" t="s">
        <v>338</v>
      </c>
      <c r="G117" s="219" t="s">
        <v>281</v>
      </c>
      <c r="H117" s="220">
        <v>1</v>
      </c>
      <c r="I117" s="221"/>
      <c r="J117" s="222">
        <f>ROUND(I117*H117,2)</f>
        <v>0</v>
      </c>
      <c r="K117" s="223"/>
      <c r="L117" s="41"/>
      <c r="M117" s="224" t="s">
        <v>1</v>
      </c>
      <c r="N117" s="225" t="s">
        <v>42</v>
      </c>
      <c r="O117" s="88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28" t="s">
        <v>143</v>
      </c>
      <c r="AT117" s="228" t="s">
        <v>139</v>
      </c>
      <c r="AU117" s="228" t="s">
        <v>77</v>
      </c>
      <c r="AY117" s="14" t="s">
        <v>136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4" t="s">
        <v>85</v>
      </c>
      <c r="BK117" s="229">
        <f>ROUND(I117*H117,2)</f>
        <v>0</v>
      </c>
      <c r="BL117" s="14" t="s">
        <v>143</v>
      </c>
      <c r="BM117" s="228" t="s">
        <v>339</v>
      </c>
    </row>
    <row r="118" spans="1:47" s="2" customFormat="1" ht="12">
      <c r="A118" s="35"/>
      <c r="B118" s="36"/>
      <c r="C118" s="37"/>
      <c r="D118" s="241" t="s">
        <v>312</v>
      </c>
      <c r="E118" s="37"/>
      <c r="F118" s="251" t="s">
        <v>340</v>
      </c>
      <c r="G118" s="37"/>
      <c r="H118" s="37"/>
      <c r="I118" s="243"/>
      <c r="J118" s="37"/>
      <c r="K118" s="37"/>
      <c r="L118" s="41"/>
      <c r="M118" s="252"/>
      <c r="N118" s="253"/>
      <c r="O118" s="248"/>
      <c r="P118" s="248"/>
      <c r="Q118" s="248"/>
      <c r="R118" s="248"/>
      <c r="S118" s="248"/>
      <c r="T118" s="254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312</v>
      </c>
      <c r="AU118" s="14" t="s">
        <v>77</v>
      </c>
    </row>
    <row r="119" spans="1:31" s="2" customFormat="1" ht="6.95" customHeight="1">
      <c r="A119" s="35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41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password="CC35" sheet="1" objects="1" scenarios="1" formatColumns="0" formatRows="0" autoFilter="0"/>
  <autoFilter ref="C115:K11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341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ROUND((SUM(BE126:BE184)),2)</f>
        <v>0</v>
      </c>
      <c r="G33" s="35"/>
      <c r="H33" s="35"/>
      <c r="I33" s="152">
        <v>0.21</v>
      </c>
      <c r="J33" s="151">
        <f>ROUND(((SUM(BE126:BE184))*I33),2)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ROUND((SUM(BF126:BF184)),2)</f>
        <v>0</v>
      </c>
      <c r="G34" s="35"/>
      <c r="H34" s="35"/>
      <c r="I34" s="152">
        <v>0.15</v>
      </c>
      <c r="J34" s="151">
        <f>ROUND(((SUM(BF126:BF184))*I34),2)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ROUND((SUM(BG126:BG184)),2)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ROUND((SUM(BH126:BH184)),2)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ROUND((SUM(BI126:BI184)),2)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03 - Oprava fasády Blanice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9" customFormat="1" ht="24.95" customHeight="1" hidden="1">
      <c r="A97" s="9"/>
      <c r="B97" s="176"/>
      <c r="C97" s="177"/>
      <c r="D97" s="178" t="s">
        <v>111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112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113</v>
      </c>
      <c r="E99" s="185"/>
      <c r="F99" s="185"/>
      <c r="G99" s="185"/>
      <c r="H99" s="185"/>
      <c r="I99" s="185"/>
      <c r="J99" s="186">
        <f>J149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182"/>
      <c r="C100" s="183"/>
      <c r="D100" s="184" t="s">
        <v>114</v>
      </c>
      <c r="E100" s="185"/>
      <c r="F100" s="185"/>
      <c r="G100" s="185"/>
      <c r="H100" s="185"/>
      <c r="I100" s="185"/>
      <c r="J100" s="186">
        <f>J160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115</v>
      </c>
      <c r="E101" s="185"/>
      <c r="F101" s="185"/>
      <c r="G101" s="185"/>
      <c r="H101" s="185"/>
      <c r="I101" s="185"/>
      <c r="J101" s="186">
        <f>J164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6"/>
      <c r="C102" s="177"/>
      <c r="D102" s="178" t="s">
        <v>116</v>
      </c>
      <c r="E102" s="179"/>
      <c r="F102" s="179"/>
      <c r="G102" s="179"/>
      <c r="H102" s="179"/>
      <c r="I102" s="179"/>
      <c r="J102" s="180">
        <f>J167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2"/>
      <c r="C103" s="183"/>
      <c r="D103" s="184" t="s">
        <v>117</v>
      </c>
      <c r="E103" s="185"/>
      <c r="F103" s="185"/>
      <c r="G103" s="185"/>
      <c r="H103" s="185"/>
      <c r="I103" s="185"/>
      <c r="J103" s="186">
        <f>J168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2"/>
      <c r="C104" s="183"/>
      <c r="D104" s="184" t="s">
        <v>118</v>
      </c>
      <c r="E104" s="185"/>
      <c r="F104" s="185"/>
      <c r="G104" s="185"/>
      <c r="H104" s="185"/>
      <c r="I104" s="185"/>
      <c r="J104" s="186">
        <f>J171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2"/>
      <c r="C105" s="183"/>
      <c r="D105" s="184" t="s">
        <v>342</v>
      </c>
      <c r="E105" s="185"/>
      <c r="F105" s="185"/>
      <c r="G105" s="185"/>
      <c r="H105" s="185"/>
      <c r="I105" s="185"/>
      <c r="J105" s="186">
        <f>J173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2"/>
      <c r="C106" s="183"/>
      <c r="D106" s="184" t="s">
        <v>120</v>
      </c>
      <c r="E106" s="185"/>
      <c r="F106" s="185"/>
      <c r="G106" s="185"/>
      <c r="H106" s="185"/>
      <c r="I106" s="185"/>
      <c r="J106" s="186">
        <f>J179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121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71" t="str">
        <f>E7</f>
        <v>Oprava objektů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03 - Oprava fasády Blanice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29" t="s">
        <v>22</v>
      </c>
      <c r="J120" s="76" t="str">
        <f>IF(J12="","",J12)</f>
        <v>28. 1. 2023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>Želivská Provozní</v>
      </c>
      <c r="G122" s="37"/>
      <c r="H122" s="37"/>
      <c r="I122" s="29" t="s">
        <v>32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30</v>
      </c>
      <c r="D123" s="37"/>
      <c r="E123" s="37"/>
      <c r="F123" s="24" t="str">
        <f>IF(E18="","",E18)</f>
        <v>Vyplň údaj</v>
      </c>
      <c r="G123" s="37"/>
      <c r="H123" s="37"/>
      <c r="I123" s="29" t="s">
        <v>34</v>
      </c>
      <c r="J123" s="33" t="str">
        <f>E24</f>
        <v>Václav Hejkal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122</v>
      </c>
      <c r="D125" s="191" t="s">
        <v>62</v>
      </c>
      <c r="E125" s="191" t="s">
        <v>58</v>
      </c>
      <c r="F125" s="191" t="s">
        <v>59</v>
      </c>
      <c r="G125" s="191" t="s">
        <v>123</v>
      </c>
      <c r="H125" s="191" t="s">
        <v>124</v>
      </c>
      <c r="I125" s="191" t="s">
        <v>125</v>
      </c>
      <c r="J125" s="192" t="s">
        <v>108</v>
      </c>
      <c r="K125" s="193" t="s">
        <v>126</v>
      </c>
      <c r="L125" s="194"/>
      <c r="M125" s="97" t="s">
        <v>1</v>
      </c>
      <c r="N125" s="98" t="s">
        <v>41</v>
      </c>
      <c r="O125" s="98" t="s">
        <v>127</v>
      </c>
      <c r="P125" s="98" t="s">
        <v>128</v>
      </c>
      <c r="Q125" s="98" t="s">
        <v>129</v>
      </c>
      <c r="R125" s="98" t="s">
        <v>130</v>
      </c>
      <c r="S125" s="98" t="s">
        <v>131</v>
      </c>
      <c r="T125" s="99" t="s">
        <v>132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133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P127+P167</f>
        <v>0</v>
      </c>
      <c r="Q126" s="101"/>
      <c r="R126" s="197">
        <f>R127+R167</f>
        <v>3.8748624</v>
      </c>
      <c r="S126" s="101"/>
      <c r="T126" s="198">
        <f>T127+T167</f>
        <v>5.0858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76</v>
      </c>
      <c r="AU126" s="14" t="s">
        <v>110</v>
      </c>
      <c r="BK126" s="199">
        <f>BK127+BK167</f>
        <v>0</v>
      </c>
    </row>
    <row r="127" spans="1:63" s="12" customFormat="1" ht="25.9" customHeight="1">
      <c r="A127" s="12"/>
      <c r="B127" s="200"/>
      <c r="C127" s="201"/>
      <c r="D127" s="202" t="s">
        <v>76</v>
      </c>
      <c r="E127" s="203" t="s">
        <v>134</v>
      </c>
      <c r="F127" s="203" t="s">
        <v>135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P128+P149+P164</f>
        <v>0</v>
      </c>
      <c r="Q127" s="208"/>
      <c r="R127" s="209">
        <f>R128+R149+R164</f>
        <v>3.7209386</v>
      </c>
      <c r="S127" s="208"/>
      <c r="T127" s="210">
        <f>T128+T149+T164</f>
        <v>4.944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85</v>
      </c>
      <c r="AT127" s="212" t="s">
        <v>76</v>
      </c>
      <c r="AU127" s="212" t="s">
        <v>77</v>
      </c>
      <c r="AY127" s="211" t="s">
        <v>136</v>
      </c>
      <c r="BK127" s="213">
        <f>BK128+BK149+BK164</f>
        <v>0</v>
      </c>
    </row>
    <row r="128" spans="1:63" s="12" customFormat="1" ht="22.8" customHeight="1">
      <c r="A128" s="12"/>
      <c r="B128" s="200"/>
      <c r="C128" s="201"/>
      <c r="D128" s="202" t="s">
        <v>76</v>
      </c>
      <c r="E128" s="214" t="s">
        <v>137</v>
      </c>
      <c r="F128" s="214" t="s">
        <v>138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SUM(P129:P148)</f>
        <v>0</v>
      </c>
      <c r="Q128" s="208"/>
      <c r="R128" s="209">
        <f>SUM(R129:R148)</f>
        <v>3.7209386</v>
      </c>
      <c r="S128" s="208"/>
      <c r="T128" s="21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85</v>
      </c>
      <c r="AT128" s="212" t="s">
        <v>76</v>
      </c>
      <c r="AU128" s="212" t="s">
        <v>85</v>
      </c>
      <c r="AY128" s="211" t="s">
        <v>136</v>
      </c>
      <c r="BK128" s="213">
        <f>SUM(BK129:BK148)</f>
        <v>0</v>
      </c>
    </row>
    <row r="129" spans="1:65" s="2" customFormat="1" ht="21.75" customHeight="1">
      <c r="A129" s="35"/>
      <c r="B129" s="36"/>
      <c r="C129" s="216" t="s">
        <v>87</v>
      </c>
      <c r="D129" s="216" t="s">
        <v>139</v>
      </c>
      <c r="E129" s="217" t="s">
        <v>145</v>
      </c>
      <c r="F129" s="218" t="s">
        <v>146</v>
      </c>
      <c r="G129" s="219" t="s">
        <v>142</v>
      </c>
      <c r="H129" s="220">
        <v>14.16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42</v>
      </c>
      <c r="O129" s="88"/>
      <c r="P129" s="226">
        <f>O129*H129</f>
        <v>0</v>
      </c>
      <c r="Q129" s="226">
        <v>0.00026</v>
      </c>
      <c r="R129" s="226">
        <f>Q129*H129</f>
        <v>0.0036815999999999997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143</v>
      </c>
      <c r="AT129" s="228" t="s">
        <v>139</v>
      </c>
      <c r="AU129" s="228" t="s">
        <v>87</v>
      </c>
      <c r="AY129" s="14" t="s">
        <v>136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85</v>
      </c>
      <c r="BK129" s="229">
        <f>ROUND(I129*H129,2)</f>
        <v>0</v>
      </c>
      <c r="BL129" s="14" t="s">
        <v>143</v>
      </c>
      <c r="BM129" s="228" t="s">
        <v>343</v>
      </c>
    </row>
    <row r="130" spans="1:65" s="2" customFormat="1" ht="24.15" customHeight="1">
      <c r="A130" s="35"/>
      <c r="B130" s="36"/>
      <c r="C130" s="216" t="s">
        <v>148</v>
      </c>
      <c r="D130" s="216" t="s">
        <v>139</v>
      </c>
      <c r="E130" s="217" t="s">
        <v>149</v>
      </c>
      <c r="F130" s="218" t="s">
        <v>150</v>
      </c>
      <c r="G130" s="219" t="s">
        <v>142</v>
      </c>
      <c r="H130" s="220">
        <v>14.16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42</v>
      </c>
      <c r="O130" s="88"/>
      <c r="P130" s="226">
        <f>O130*H130</f>
        <v>0</v>
      </c>
      <c r="Q130" s="226">
        <v>0.00438</v>
      </c>
      <c r="R130" s="226">
        <f>Q130*H130</f>
        <v>0.0620208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143</v>
      </c>
      <c r="AT130" s="228" t="s">
        <v>139</v>
      </c>
      <c r="AU130" s="228" t="s">
        <v>87</v>
      </c>
      <c r="AY130" s="14" t="s">
        <v>136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85</v>
      </c>
      <c r="BK130" s="229">
        <f>ROUND(I130*H130,2)</f>
        <v>0</v>
      </c>
      <c r="BL130" s="14" t="s">
        <v>143</v>
      </c>
      <c r="BM130" s="228" t="s">
        <v>344</v>
      </c>
    </row>
    <row r="131" spans="1:65" s="2" customFormat="1" ht="24.15" customHeight="1">
      <c r="A131" s="35"/>
      <c r="B131" s="36"/>
      <c r="C131" s="216" t="s">
        <v>143</v>
      </c>
      <c r="D131" s="216" t="s">
        <v>139</v>
      </c>
      <c r="E131" s="217" t="s">
        <v>152</v>
      </c>
      <c r="F131" s="218" t="s">
        <v>153</v>
      </c>
      <c r="G131" s="219" t="s">
        <v>142</v>
      </c>
      <c r="H131" s="220">
        <v>14.16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42</v>
      </c>
      <c r="O131" s="88"/>
      <c r="P131" s="226">
        <f>O131*H131</f>
        <v>0</v>
      </c>
      <c r="Q131" s="226">
        <v>0.00016</v>
      </c>
      <c r="R131" s="226">
        <f>Q131*H131</f>
        <v>0.0022656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143</v>
      </c>
      <c r="AT131" s="228" t="s">
        <v>139</v>
      </c>
      <c r="AU131" s="228" t="s">
        <v>87</v>
      </c>
      <c r="AY131" s="14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85</v>
      </c>
      <c r="BK131" s="229">
        <f>ROUND(I131*H131,2)</f>
        <v>0</v>
      </c>
      <c r="BL131" s="14" t="s">
        <v>143</v>
      </c>
      <c r="BM131" s="228" t="s">
        <v>345</v>
      </c>
    </row>
    <row r="132" spans="1:65" s="2" customFormat="1" ht="24.15" customHeight="1">
      <c r="A132" s="35"/>
      <c r="B132" s="36"/>
      <c r="C132" s="216" t="s">
        <v>155</v>
      </c>
      <c r="D132" s="216" t="s">
        <v>139</v>
      </c>
      <c r="E132" s="217" t="s">
        <v>156</v>
      </c>
      <c r="F132" s="218" t="s">
        <v>157</v>
      </c>
      <c r="G132" s="219" t="s">
        <v>142</v>
      </c>
      <c r="H132" s="220">
        <v>14.16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42</v>
      </c>
      <c r="O132" s="88"/>
      <c r="P132" s="226">
        <f>O132*H132</f>
        <v>0</v>
      </c>
      <c r="Q132" s="226">
        <v>0.00333</v>
      </c>
      <c r="R132" s="226">
        <f>Q132*H132</f>
        <v>0.0471528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143</v>
      </c>
      <c r="AT132" s="228" t="s">
        <v>139</v>
      </c>
      <c r="AU132" s="228" t="s">
        <v>87</v>
      </c>
      <c r="AY132" s="14" t="s">
        <v>136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85</v>
      </c>
      <c r="BK132" s="229">
        <f>ROUND(I132*H132,2)</f>
        <v>0</v>
      </c>
      <c r="BL132" s="14" t="s">
        <v>143</v>
      </c>
      <c r="BM132" s="228" t="s">
        <v>346</v>
      </c>
    </row>
    <row r="133" spans="1:65" s="2" customFormat="1" ht="16.5" customHeight="1">
      <c r="A133" s="35"/>
      <c r="B133" s="36"/>
      <c r="C133" s="216" t="s">
        <v>159</v>
      </c>
      <c r="D133" s="216" t="s">
        <v>139</v>
      </c>
      <c r="E133" s="217" t="s">
        <v>160</v>
      </c>
      <c r="F133" s="218" t="s">
        <v>161</v>
      </c>
      <c r="G133" s="219" t="s">
        <v>142</v>
      </c>
      <c r="H133" s="220">
        <v>251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42</v>
      </c>
      <c r="O133" s="88"/>
      <c r="P133" s="226">
        <f>O133*H133</f>
        <v>0</v>
      </c>
      <c r="Q133" s="226">
        <v>0.00026</v>
      </c>
      <c r="R133" s="226">
        <f>Q133*H133</f>
        <v>0.06526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143</v>
      </c>
      <c r="AT133" s="228" t="s">
        <v>139</v>
      </c>
      <c r="AU133" s="228" t="s">
        <v>87</v>
      </c>
      <c r="AY133" s="14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85</v>
      </c>
      <c r="BK133" s="229">
        <f>ROUND(I133*H133,2)</f>
        <v>0</v>
      </c>
      <c r="BL133" s="14" t="s">
        <v>143</v>
      </c>
      <c r="BM133" s="228" t="s">
        <v>347</v>
      </c>
    </row>
    <row r="134" spans="1:65" s="2" customFormat="1" ht="24.15" customHeight="1">
      <c r="A134" s="35"/>
      <c r="B134" s="36"/>
      <c r="C134" s="216" t="s">
        <v>163</v>
      </c>
      <c r="D134" s="216" t="s">
        <v>139</v>
      </c>
      <c r="E134" s="217" t="s">
        <v>164</v>
      </c>
      <c r="F134" s="218" t="s">
        <v>165</v>
      </c>
      <c r="G134" s="219" t="s">
        <v>142</v>
      </c>
      <c r="H134" s="220">
        <v>251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42</v>
      </c>
      <c r="O134" s="88"/>
      <c r="P134" s="226">
        <f>O134*H134</f>
        <v>0</v>
      </c>
      <c r="Q134" s="226">
        <v>0.00438</v>
      </c>
      <c r="R134" s="226">
        <f>Q134*H134</f>
        <v>1.09938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143</v>
      </c>
      <c r="AT134" s="228" t="s">
        <v>139</v>
      </c>
      <c r="AU134" s="228" t="s">
        <v>87</v>
      </c>
      <c r="AY134" s="14" t="s">
        <v>136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85</v>
      </c>
      <c r="BK134" s="229">
        <f>ROUND(I134*H134,2)</f>
        <v>0</v>
      </c>
      <c r="BL134" s="14" t="s">
        <v>143</v>
      </c>
      <c r="BM134" s="228" t="s">
        <v>348</v>
      </c>
    </row>
    <row r="135" spans="1:65" s="2" customFormat="1" ht="24.15" customHeight="1">
      <c r="A135" s="35"/>
      <c r="B135" s="36"/>
      <c r="C135" s="216" t="s">
        <v>167</v>
      </c>
      <c r="D135" s="216" t="s">
        <v>139</v>
      </c>
      <c r="E135" s="217" t="s">
        <v>168</v>
      </c>
      <c r="F135" s="218" t="s">
        <v>169</v>
      </c>
      <c r="G135" s="219" t="s">
        <v>142</v>
      </c>
      <c r="H135" s="220">
        <v>251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42</v>
      </c>
      <c r="O135" s="88"/>
      <c r="P135" s="226">
        <f>O135*H135</f>
        <v>0</v>
      </c>
      <c r="Q135" s="226">
        <v>0.00016</v>
      </c>
      <c r="R135" s="226">
        <f>Q135*H135</f>
        <v>0.04016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143</v>
      </c>
      <c r="AT135" s="228" t="s">
        <v>139</v>
      </c>
      <c r="AU135" s="228" t="s">
        <v>87</v>
      </c>
      <c r="AY135" s="14" t="s">
        <v>136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85</v>
      </c>
      <c r="BK135" s="229">
        <f>ROUND(I135*H135,2)</f>
        <v>0</v>
      </c>
      <c r="BL135" s="14" t="s">
        <v>143</v>
      </c>
      <c r="BM135" s="228" t="s">
        <v>349</v>
      </c>
    </row>
    <row r="136" spans="1:65" s="2" customFormat="1" ht="37.8" customHeight="1">
      <c r="A136" s="35"/>
      <c r="B136" s="36"/>
      <c r="C136" s="216" t="s">
        <v>179</v>
      </c>
      <c r="D136" s="216" t="s">
        <v>139</v>
      </c>
      <c r="E136" s="217" t="s">
        <v>180</v>
      </c>
      <c r="F136" s="218" t="s">
        <v>181</v>
      </c>
      <c r="G136" s="219" t="s">
        <v>142</v>
      </c>
      <c r="H136" s="220">
        <v>50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42</v>
      </c>
      <c r="O136" s="88"/>
      <c r="P136" s="226">
        <f>O136*H136</f>
        <v>0</v>
      </c>
      <c r="Q136" s="226">
        <v>0.00835</v>
      </c>
      <c r="R136" s="226">
        <f>Q136*H136</f>
        <v>0.4175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143</v>
      </c>
      <c r="AT136" s="228" t="s">
        <v>139</v>
      </c>
      <c r="AU136" s="228" t="s">
        <v>87</v>
      </c>
      <c r="AY136" s="14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85</v>
      </c>
      <c r="BK136" s="229">
        <f>ROUND(I136*H136,2)</f>
        <v>0</v>
      </c>
      <c r="BL136" s="14" t="s">
        <v>143</v>
      </c>
      <c r="BM136" s="228" t="s">
        <v>350</v>
      </c>
    </row>
    <row r="137" spans="1:65" s="2" customFormat="1" ht="24.15" customHeight="1">
      <c r="A137" s="35"/>
      <c r="B137" s="36"/>
      <c r="C137" s="230" t="s">
        <v>183</v>
      </c>
      <c r="D137" s="230" t="s">
        <v>184</v>
      </c>
      <c r="E137" s="231" t="s">
        <v>185</v>
      </c>
      <c r="F137" s="232" t="s">
        <v>186</v>
      </c>
      <c r="G137" s="233" t="s">
        <v>142</v>
      </c>
      <c r="H137" s="234">
        <v>55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42</v>
      </c>
      <c r="O137" s="88"/>
      <c r="P137" s="226">
        <f>O137*H137</f>
        <v>0</v>
      </c>
      <c r="Q137" s="226">
        <v>0.0009</v>
      </c>
      <c r="R137" s="226">
        <f>Q137*H137</f>
        <v>0.049499999999999995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167</v>
      </c>
      <c r="AT137" s="228" t="s">
        <v>184</v>
      </c>
      <c r="AU137" s="228" t="s">
        <v>87</v>
      </c>
      <c r="AY137" s="14" t="s">
        <v>136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85</v>
      </c>
      <c r="BK137" s="229">
        <f>ROUND(I137*H137,2)</f>
        <v>0</v>
      </c>
      <c r="BL137" s="14" t="s">
        <v>143</v>
      </c>
      <c r="BM137" s="228" t="s">
        <v>351</v>
      </c>
    </row>
    <row r="138" spans="1:65" s="2" customFormat="1" ht="16.5" customHeight="1">
      <c r="A138" s="35"/>
      <c r="B138" s="36"/>
      <c r="C138" s="216" t="s">
        <v>188</v>
      </c>
      <c r="D138" s="216" t="s">
        <v>139</v>
      </c>
      <c r="E138" s="217" t="s">
        <v>189</v>
      </c>
      <c r="F138" s="218" t="s">
        <v>190</v>
      </c>
      <c r="G138" s="219" t="s">
        <v>191</v>
      </c>
      <c r="H138" s="220">
        <v>81.4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42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143</v>
      </c>
      <c r="AT138" s="228" t="s">
        <v>139</v>
      </c>
      <c r="AU138" s="228" t="s">
        <v>87</v>
      </c>
      <c r="AY138" s="14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85</v>
      </c>
      <c r="BK138" s="229">
        <f>ROUND(I138*H138,2)</f>
        <v>0</v>
      </c>
      <c r="BL138" s="14" t="s">
        <v>143</v>
      </c>
      <c r="BM138" s="228" t="s">
        <v>352</v>
      </c>
    </row>
    <row r="139" spans="1:65" s="2" customFormat="1" ht="24.15" customHeight="1">
      <c r="A139" s="35"/>
      <c r="B139" s="36"/>
      <c r="C139" s="230" t="s">
        <v>193</v>
      </c>
      <c r="D139" s="230" t="s">
        <v>184</v>
      </c>
      <c r="E139" s="231" t="s">
        <v>194</v>
      </c>
      <c r="F139" s="232" t="s">
        <v>195</v>
      </c>
      <c r="G139" s="233" t="s">
        <v>191</v>
      </c>
      <c r="H139" s="234">
        <v>59.6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42</v>
      </c>
      <c r="O139" s="88"/>
      <c r="P139" s="226">
        <f>O139*H139</f>
        <v>0</v>
      </c>
      <c r="Q139" s="226">
        <v>3E-05</v>
      </c>
      <c r="R139" s="226">
        <f>Q139*H139</f>
        <v>0.001788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167</v>
      </c>
      <c r="AT139" s="228" t="s">
        <v>184</v>
      </c>
      <c r="AU139" s="228" t="s">
        <v>87</v>
      </c>
      <c r="AY139" s="14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85</v>
      </c>
      <c r="BK139" s="229">
        <f>ROUND(I139*H139,2)</f>
        <v>0</v>
      </c>
      <c r="BL139" s="14" t="s">
        <v>143</v>
      </c>
      <c r="BM139" s="228" t="s">
        <v>353</v>
      </c>
    </row>
    <row r="140" spans="1:65" s="2" customFormat="1" ht="24.15" customHeight="1">
      <c r="A140" s="35"/>
      <c r="B140" s="36"/>
      <c r="C140" s="230" t="s">
        <v>8</v>
      </c>
      <c r="D140" s="230" t="s">
        <v>184</v>
      </c>
      <c r="E140" s="231" t="s">
        <v>197</v>
      </c>
      <c r="F140" s="232" t="s">
        <v>198</v>
      </c>
      <c r="G140" s="233" t="s">
        <v>191</v>
      </c>
      <c r="H140" s="234">
        <v>4.9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42</v>
      </c>
      <c r="O140" s="88"/>
      <c r="P140" s="226">
        <f>O140*H140</f>
        <v>0</v>
      </c>
      <c r="Q140" s="226">
        <v>0.0003</v>
      </c>
      <c r="R140" s="226">
        <f>Q140*H140</f>
        <v>0.00147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167</v>
      </c>
      <c r="AT140" s="228" t="s">
        <v>184</v>
      </c>
      <c r="AU140" s="228" t="s">
        <v>87</v>
      </c>
      <c r="AY140" s="14" t="s">
        <v>136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85</v>
      </c>
      <c r="BK140" s="229">
        <f>ROUND(I140*H140,2)</f>
        <v>0</v>
      </c>
      <c r="BL140" s="14" t="s">
        <v>143</v>
      </c>
      <c r="BM140" s="228" t="s">
        <v>354</v>
      </c>
    </row>
    <row r="141" spans="1:65" s="2" customFormat="1" ht="24.15" customHeight="1">
      <c r="A141" s="35"/>
      <c r="B141" s="36"/>
      <c r="C141" s="230" t="s">
        <v>200</v>
      </c>
      <c r="D141" s="230" t="s">
        <v>184</v>
      </c>
      <c r="E141" s="231" t="s">
        <v>201</v>
      </c>
      <c r="F141" s="232" t="s">
        <v>202</v>
      </c>
      <c r="G141" s="233" t="s">
        <v>191</v>
      </c>
      <c r="H141" s="234">
        <v>16.9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42</v>
      </c>
      <c r="O141" s="88"/>
      <c r="P141" s="226">
        <f>O141*H141</f>
        <v>0</v>
      </c>
      <c r="Q141" s="226">
        <v>4E-05</v>
      </c>
      <c r="R141" s="226">
        <f>Q141*H141</f>
        <v>0.000676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167</v>
      </c>
      <c r="AT141" s="228" t="s">
        <v>184</v>
      </c>
      <c r="AU141" s="228" t="s">
        <v>87</v>
      </c>
      <c r="AY141" s="14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85</v>
      </c>
      <c r="BK141" s="229">
        <f>ROUND(I141*H141,2)</f>
        <v>0</v>
      </c>
      <c r="BL141" s="14" t="s">
        <v>143</v>
      </c>
      <c r="BM141" s="228" t="s">
        <v>355</v>
      </c>
    </row>
    <row r="142" spans="1:65" s="2" customFormat="1" ht="24.15" customHeight="1">
      <c r="A142" s="35"/>
      <c r="B142" s="36"/>
      <c r="C142" s="216" t="s">
        <v>85</v>
      </c>
      <c r="D142" s="216" t="s">
        <v>139</v>
      </c>
      <c r="E142" s="217" t="s">
        <v>140</v>
      </c>
      <c r="F142" s="218" t="s">
        <v>141</v>
      </c>
      <c r="G142" s="219" t="s">
        <v>142</v>
      </c>
      <c r="H142" s="220">
        <v>251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42</v>
      </c>
      <c r="O142" s="88"/>
      <c r="P142" s="226">
        <f>O142*H142</f>
        <v>0</v>
      </c>
      <c r="Q142" s="226">
        <v>0.004</v>
      </c>
      <c r="R142" s="226">
        <f>Q142*H142</f>
        <v>1.004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143</v>
      </c>
      <c r="AT142" s="228" t="s">
        <v>139</v>
      </c>
      <c r="AU142" s="228" t="s">
        <v>87</v>
      </c>
      <c r="AY142" s="14" t="s">
        <v>136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85</v>
      </c>
      <c r="BK142" s="229">
        <f>ROUND(I142*H142,2)</f>
        <v>0</v>
      </c>
      <c r="BL142" s="14" t="s">
        <v>143</v>
      </c>
      <c r="BM142" s="228" t="s">
        <v>356</v>
      </c>
    </row>
    <row r="143" spans="1:65" s="2" customFormat="1" ht="24.15" customHeight="1">
      <c r="A143" s="35"/>
      <c r="B143" s="36"/>
      <c r="C143" s="216" t="s">
        <v>175</v>
      </c>
      <c r="D143" s="216" t="s">
        <v>139</v>
      </c>
      <c r="E143" s="217" t="s">
        <v>176</v>
      </c>
      <c r="F143" s="218" t="s">
        <v>177</v>
      </c>
      <c r="G143" s="219" t="s">
        <v>142</v>
      </c>
      <c r="H143" s="220">
        <v>15.834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42</v>
      </c>
      <c r="O143" s="88"/>
      <c r="P143" s="226">
        <f>O143*H143</f>
        <v>0</v>
      </c>
      <c r="Q143" s="226">
        <v>0.0057</v>
      </c>
      <c r="R143" s="226">
        <f>Q143*H143</f>
        <v>0.0902538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143</v>
      </c>
      <c r="AT143" s="228" t="s">
        <v>139</v>
      </c>
      <c r="AU143" s="228" t="s">
        <v>87</v>
      </c>
      <c r="AY143" s="14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85</v>
      </c>
      <c r="BK143" s="229">
        <f>ROUND(I143*H143,2)</f>
        <v>0</v>
      </c>
      <c r="BL143" s="14" t="s">
        <v>143</v>
      </c>
      <c r="BM143" s="228" t="s">
        <v>357</v>
      </c>
    </row>
    <row r="144" spans="1:65" s="2" customFormat="1" ht="24.15" customHeight="1">
      <c r="A144" s="35"/>
      <c r="B144" s="36"/>
      <c r="C144" s="216" t="s">
        <v>171</v>
      </c>
      <c r="D144" s="216" t="s">
        <v>139</v>
      </c>
      <c r="E144" s="217" t="s">
        <v>172</v>
      </c>
      <c r="F144" s="218" t="s">
        <v>173</v>
      </c>
      <c r="G144" s="219" t="s">
        <v>142</v>
      </c>
      <c r="H144" s="220">
        <v>251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42</v>
      </c>
      <c r="O144" s="88"/>
      <c r="P144" s="226">
        <f>O144*H144</f>
        <v>0</v>
      </c>
      <c r="Q144" s="226">
        <v>0.00333</v>
      </c>
      <c r="R144" s="226">
        <f>Q144*H144</f>
        <v>0.83583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143</v>
      </c>
      <c r="AT144" s="228" t="s">
        <v>139</v>
      </c>
      <c r="AU144" s="228" t="s">
        <v>87</v>
      </c>
      <c r="AY144" s="14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85</v>
      </c>
      <c r="BK144" s="229">
        <f>ROUND(I144*H144,2)</f>
        <v>0</v>
      </c>
      <c r="BL144" s="14" t="s">
        <v>143</v>
      </c>
      <c r="BM144" s="228" t="s">
        <v>358</v>
      </c>
    </row>
    <row r="145" spans="1:65" s="2" customFormat="1" ht="16.5" customHeight="1">
      <c r="A145" s="35"/>
      <c r="B145" s="36"/>
      <c r="C145" s="216" t="s">
        <v>204</v>
      </c>
      <c r="D145" s="216" t="s">
        <v>139</v>
      </c>
      <c r="E145" s="217" t="s">
        <v>205</v>
      </c>
      <c r="F145" s="218" t="s">
        <v>206</v>
      </c>
      <c r="G145" s="219" t="s">
        <v>142</v>
      </c>
      <c r="H145" s="220">
        <v>44.96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42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143</v>
      </c>
      <c r="AT145" s="228" t="s">
        <v>139</v>
      </c>
      <c r="AU145" s="228" t="s">
        <v>87</v>
      </c>
      <c r="AY145" s="14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85</v>
      </c>
      <c r="BK145" s="229">
        <f>ROUND(I145*H145,2)</f>
        <v>0</v>
      </c>
      <c r="BL145" s="14" t="s">
        <v>143</v>
      </c>
      <c r="BM145" s="228" t="s">
        <v>359</v>
      </c>
    </row>
    <row r="146" spans="1:65" s="2" customFormat="1" ht="21.75" customHeight="1">
      <c r="A146" s="35"/>
      <c r="B146" s="36"/>
      <c r="C146" s="216" t="s">
        <v>208</v>
      </c>
      <c r="D146" s="216" t="s">
        <v>139</v>
      </c>
      <c r="E146" s="217" t="s">
        <v>209</v>
      </c>
      <c r="F146" s="218" t="s">
        <v>210</v>
      </c>
      <c r="G146" s="219" t="s">
        <v>142</v>
      </c>
      <c r="H146" s="220">
        <v>17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42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143</v>
      </c>
      <c r="AT146" s="228" t="s">
        <v>139</v>
      </c>
      <c r="AU146" s="228" t="s">
        <v>87</v>
      </c>
      <c r="AY146" s="14" t="s">
        <v>136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85</v>
      </c>
      <c r="BK146" s="229">
        <f>ROUND(I146*H146,2)</f>
        <v>0</v>
      </c>
      <c r="BL146" s="14" t="s">
        <v>143</v>
      </c>
      <c r="BM146" s="228" t="s">
        <v>360</v>
      </c>
    </row>
    <row r="147" spans="1:65" s="2" customFormat="1" ht="16.5" customHeight="1">
      <c r="A147" s="35"/>
      <c r="B147" s="36"/>
      <c r="C147" s="216" t="s">
        <v>212</v>
      </c>
      <c r="D147" s="216" t="s">
        <v>139</v>
      </c>
      <c r="E147" s="217" t="s">
        <v>213</v>
      </c>
      <c r="F147" s="218" t="s">
        <v>214</v>
      </c>
      <c r="G147" s="219" t="s">
        <v>142</v>
      </c>
      <c r="H147" s="220">
        <v>251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42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143</v>
      </c>
      <c r="AT147" s="228" t="s">
        <v>139</v>
      </c>
      <c r="AU147" s="228" t="s">
        <v>87</v>
      </c>
      <c r="AY147" s="14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85</v>
      </c>
      <c r="BK147" s="229">
        <f>ROUND(I147*H147,2)</f>
        <v>0</v>
      </c>
      <c r="BL147" s="14" t="s">
        <v>143</v>
      </c>
      <c r="BM147" s="228" t="s">
        <v>361</v>
      </c>
    </row>
    <row r="148" spans="1:65" s="2" customFormat="1" ht="24.15" customHeight="1">
      <c r="A148" s="35"/>
      <c r="B148" s="36"/>
      <c r="C148" s="216" t="s">
        <v>216</v>
      </c>
      <c r="D148" s="216" t="s">
        <v>139</v>
      </c>
      <c r="E148" s="217" t="s">
        <v>217</v>
      </c>
      <c r="F148" s="218" t="s">
        <v>218</v>
      </c>
      <c r="G148" s="219" t="s">
        <v>191</v>
      </c>
      <c r="H148" s="220">
        <v>38.62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42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143</v>
      </c>
      <c r="AT148" s="228" t="s">
        <v>139</v>
      </c>
      <c r="AU148" s="228" t="s">
        <v>87</v>
      </c>
      <c r="AY148" s="14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85</v>
      </c>
      <c r="BK148" s="229">
        <f>ROUND(I148*H148,2)</f>
        <v>0</v>
      </c>
      <c r="BL148" s="14" t="s">
        <v>143</v>
      </c>
      <c r="BM148" s="228" t="s">
        <v>362</v>
      </c>
    </row>
    <row r="149" spans="1:63" s="12" customFormat="1" ht="22.8" customHeight="1">
      <c r="A149" s="12"/>
      <c r="B149" s="200"/>
      <c r="C149" s="201"/>
      <c r="D149" s="202" t="s">
        <v>76</v>
      </c>
      <c r="E149" s="214" t="s">
        <v>171</v>
      </c>
      <c r="F149" s="214" t="s">
        <v>220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P150+SUM(P151:P160)</f>
        <v>0</v>
      </c>
      <c r="Q149" s="208"/>
      <c r="R149" s="209">
        <f>R150+SUM(R151:R160)</f>
        <v>0</v>
      </c>
      <c r="S149" s="208"/>
      <c r="T149" s="210">
        <f>T150+SUM(T151:T160)</f>
        <v>4.944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76</v>
      </c>
      <c r="AU149" s="212" t="s">
        <v>85</v>
      </c>
      <c r="AY149" s="211" t="s">
        <v>136</v>
      </c>
      <c r="BK149" s="213">
        <f>BK150+SUM(BK151:BK160)</f>
        <v>0</v>
      </c>
    </row>
    <row r="150" spans="1:65" s="2" customFormat="1" ht="16.5" customHeight="1">
      <c r="A150" s="35"/>
      <c r="B150" s="36"/>
      <c r="C150" s="216" t="s">
        <v>7</v>
      </c>
      <c r="D150" s="216" t="s">
        <v>139</v>
      </c>
      <c r="E150" s="217" t="s">
        <v>221</v>
      </c>
      <c r="F150" s="218" t="s">
        <v>222</v>
      </c>
      <c r="G150" s="219" t="s">
        <v>142</v>
      </c>
      <c r="H150" s="220">
        <v>12.5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42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0.014</v>
      </c>
      <c r="T150" s="227">
        <f>S150*H150</f>
        <v>0.17500000000000002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143</v>
      </c>
      <c r="AT150" s="228" t="s">
        <v>139</v>
      </c>
      <c r="AU150" s="228" t="s">
        <v>87</v>
      </c>
      <c r="AY150" s="14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85</v>
      </c>
      <c r="BK150" s="229">
        <f>ROUND(I150*H150,2)</f>
        <v>0</v>
      </c>
      <c r="BL150" s="14" t="s">
        <v>143</v>
      </c>
      <c r="BM150" s="228" t="s">
        <v>363</v>
      </c>
    </row>
    <row r="151" spans="1:65" s="2" customFormat="1" ht="16.5" customHeight="1">
      <c r="A151" s="35"/>
      <c r="B151" s="36"/>
      <c r="C151" s="216" t="s">
        <v>224</v>
      </c>
      <c r="D151" s="216" t="s">
        <v>139</v>
      </c>
      <c r="E151" s="217" t="s">
        <v>225</v>
      </c>
      <c r="F151" s="218" t="s">
        <v>226</v>
      </c>
      <c r="G151" s="219" t="s">
        <v>142</v>
      </c>
      <c r="H151" s="220">
        <v>251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42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0.014</v>
      </c>
      <c r="T151" s="227">
        <f>S151*H151</f>
        <v>3.5140000000000002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143</v>
      </c>
      <c r="AT151" s="228" t="s">
        <v>139</v>
      </c>
      <c r="AU151" s="228" t="s">
        <v>87</v>
      </c>
      <c r="AY151" s="14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85</v>
      </c>
      <c r="BK151" s="229">
        <f>ROUND(I151*H151,2)</f>
        <v>0</v>
      </c>
      <c r="BL151" s="14" t="s">
        <v>143</v>
      </c>
      <c r="BM151" s="228" t="s">
        <v>364</v>
      </c>
    </row>
    <row r="152" spans="1:65" s="2" customFormat="1" ht="24.15" customHeight="1">
      <c r="A152" s="35"/>
      <c r="B152" s="36"/>
      <c r="C152" s="216" t="s">
        <v>228</v>
      </c>
      <c r="D152" s="216" t="s">
        <v>139</v>
      </c>
      <c r="E152" s="217" t="s">
        <v>229</v>
      </c>
      <c r="F152" s="218" t="s">
        <v>230</v>
      </c>
      <c r="G152" s="219" t="s">
        <v>142</v>
      </c>
      <c r="H152" s="220">
        <v>251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42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0.005</v>
      </c>
      <c r="T152" s="227">
        <f>S152*H152</f>
        <v>1.2550000000000001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143</v>
      </c>
      <c r="AT152" s="228" t="s">
        <v>139</v>
      </c>
      <c r="AU152" s="228" t="s">
        <v>87</v>
      </c>
      <c r="AY152" s="14" t="s">
        <v>136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85</v>
      </c>
      <c r="BK152" s="229">
        <f>ROUND(I152*H152,2)</f>
        <v>0</v>
      </c>
      <c r="BL152" s="14" t="s">
        <v>143</v>
      </c>
      <c r="BM152" s="228" t="s">
        <v>365</v>
      </c>
    </row>
    <row r="153" spans="1:65" s="2" customFormat="1" ht="33" customHeight="1">
      <c r="A153" s="35"/>
      <c r="B153" s="36"/>
      <c r="C153" s="216" t="s">
        <v>232</v>
      </c>
      <c r="D153" s="216" t="s">
        <v>139</v>
      </c>
      <c r="E153" s="217" t="s">
        <v>233</v>
      </c>
      <c r="F153" s="218" t="s">
        <v>234</v>
      </c>
      <c r="G153" s="219" t="s">
        <v>235</v>
      </c>
      <c r="H153" s="220">
        <v>5.086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42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143</v>
      </c>
      <c r="AT153" s="228" t="s">
        <v>139</v>
      </c>
      <c r="AU153" s="228" t="s">
        <v>87</v>
      </c>
      <c r="AY153" s="14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85</v>
      </c>
      <c r="BK153" s="229">
        <f>ROUND(I153*H153,2)</f>
        <v>0</v>
      </c>
      <c r="BL153" s="14" t="s">
        <v>143</v>
      </c>
      <c r="BM153" s="228" t="s">
        <v>366</v>
      </c>
    </row>
    <row r="154" spans="1:65" s="2" customFormat="1" ht="16.5" customHeight="1">
      <c r="A154" s="35"/>
      <c r="B154" s="36"/>
      <c r="C154" s="216" t="s">
        <v>237</v>
      </c>
      <c r="D154" s="216" t="s">
        <v>139</v>
      </c>
      <c r="E154" s="217" t="s">
        <v>238</v>
      </c>
      <c r="F154" s="218" t="s">
        <v>239</v>
      </c>
      <c r="G154" s="219" t="s">
        <v>191</v>
      </c>
      <c r="H154" s="220">
        <v>10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42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240</v>
      </c>
      <c r="AT154" s="228" t="s">
        <v>139</v>
      </c>
      <c r="AU154" s="228" t="s">
        <v>87</v>
      </c>
      <c r="AY154" s="14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85</v>
      </c>
      <c r="BK154" s="229">
        <f>ROUND(I154*H154,2)</f>
        <v>0</v>
      </c>
      <c r="BL154" s="14" t="s">
        <v>240</v>
      </c>
      <c r="BM154" s="228" t="s">
        <v>367</v>
      </c>
    </row>
    <row r="155" spans="1:65" s="2" customFormat="1" ht="24.15" customHeight="1">
      <c r="A155" s="35"/>
      <c r="B155" s="36"/>
      <c r="C155" s="216" t="s">
        <v>242</v>
      </c>
      <c r="D155" s="216" t="s">
        <v>139</v>
      </c>
      <c r="E155" s="217" t="s">
        <v>243</v>
      </c>
      <c r="F155" s="218" t="s">
        <v>244</v>
      </c>
      <c r="G155" s="219" t="s">
        <v>235</v>
      </c>
      <c r="H155" s="220">
        <v>5.086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42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143</v>
      </c>
      <c r="AT155" s="228" t="s">
        <v>139</v>
      </c>
      <c r="AU155" s="228" t="s">
        <v>87</v>
      </c>
      <c r="AY155" s="14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85</v>
      </c>
      <c r="BK155" s="229">
        <f>ROUND(I155*H155,2)</f>
        <v>0</v>
      </c>
      <c r="BL155" s="14" t="s">
        <v>143</v>
      </c>
      <c r="BM155" s="228" t="s">
        <v>368</v>
      </c>
    </row>
    <row r="156" spans="1:65" s="2" customFormat="1" ht="24.15" customHeight="1">
      <c r="A156" s="35"/>
      <c r="B156" s="36"/>
      <c r="C156" s="216" t="s">
        <v>246</v>
      </c>
      <c r="D156" s="216" t="s">
        <v>139</v>
      </c>
      <c r="E156" s="217" t="s">
        <v>247</v>
      </c>
      <c r="F156" s="218" t="s">
        <v>248</v>
      </c>
      <c r="G156" s="219" t="s">
        <v>235</v>
      </c>
      <c r="H156" s="220">
        <v>239.551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42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143</v>
      </c>
      <c r="AT156" s="228" t="s">
        <v>139</v>
      </c>
      <c r="AU156" s="228" t="s">
        <v>87</v>
      </c>
      <c r="AY156" s="14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85</v>
      </c>
      <c r="BK156" s="229">
        <f>ROUND(I156*H156,2)</f>
        <v>0</v>
      </c>
      <c r="BL156" s="14" t="s">
        <v>143</v>
      </c>
      <c r="BM156" s="228" t="s">
        <v>369</v>
      </c>
    </row>
    <row r="157" spans="1:65" s="2" customFormat="1" ht="33" customHeight="1">
      <c r="A157" s="35"/>
      <c r="B157" s="36"/>
      <c r="C157" s="216" t="s">
        <v>250</v>
      </c>
      <c r="D157" s="216" t="s">
        <v>139</v>
      </c>
      <c r="E157" s="217" t="s">
        <v>251</v>
      </c>
      <c r="F157" s="218" t="s">
        <v>252</v>
      </c>
      <c r="G157" s="219" t="s">
        <v>235</v>
      </c>
      <c r="H157" s="220">
        <v>3.5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42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240</v>
      </c>
      <c r="AT157" s="228" t="s">
        <v>139</v>
      </c>
      <c r="AU157" s="228" t="s">
        <v>87</v>
      </c>
      <c r="AY157" s="14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85</v>
      </c>
      <c r="BK157" s="229">
        <f>ROUND(I157*H157,2)</f>
        <v>0</v>
      </c>
      <c r="BL157" s="14" t="s">
        <v>240</v>
      </c>
      <c r="BM157" s="228" t="s">
        <v>370</v>
      </c>
    </row>
    <row r="158" spans="1:65" s="2" customFormat="1" ht="33" customHeight="1">
      <c r="A158" s="35"/>
      <c r="B158" s="36"/>
      <c r="C158" s="216" t="s">
        <v>254</v>
      </c>
      <c r="D158" s="216" t="s">
        <v>139</v>
      </c>
      <c r="E158" s="217" t="s">
        <v>255</v>
      </c>
      <c r="F158" s="218" t="s">
        <v>256</v>
      </c>
      <c r="G158" s="219" t="s">
        <v>235</v>
      </c>
      <c r="H158" s="220">
        <v>0.9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42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240</v>
      </c>
      <c r="AT158" s="228" t="s">
        <v>139</v>
      </c>
      <c r="AU158" s="228" t="s">
        <v>87</v>
      </c>
      <c r="AY158" s="14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85</v>
      </c>
      <c r="BK158" s="229">
        <f>ROUND(I158*H158,2)</f>
        <v>0</v>
      </c>
      <c r="BL158" s="14" t="s">
        <v>240</v>
      </c>
      <c r="BM158" s="228" t="s">
        <v>371</v>
      </c>
    </row>
    <row r="159" spans="1:65" s="2" customFormat="1" ht="37.8" customHeight="1">
      <c r="A159" s="35"/>
      <c r="B159" s="36"/>
      <c r="C159" s="216" t="s">
        <v>258</v>
      </c>
      <c r="D159" s="216" t="s">
        <v>139</v>
      </c>
      <c r="E159" s="217" t="s">
        <v>259</v>
      </c>
      <c r="F159" s="218" t="s">
        <v>260</v>
      </c>
      <c r="G159" s="219" t="s">
        <v>235</v>
      </c>
      <c r="H159" s="220">
        <v>0.686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42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240</v>
      </c>
      <c r="AT159" s="228" t="s">
        <v>139</v>
      </c>
      <c r="AU159" s="228" t="s">
        <v>87</v>
      </c>
      <c r="AY159" s="14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85</v>
      </c>
      <c r="BK159" s="229">
        <f>ROUND(I159*H159,2)</f>
        <v>0</v>
      </c>
      <c r="BL159" s="14" t="s">
        <v>240</v>
      </c>
      <c r="BM159" s="228" t="s">
        <v>372</v>
      </c>
    </row>
    <row r="160" spans="1:63" s="12" customFormat="1" ht="20.85" customHeight="1">
      <c r="A160" s="12"/>
      <c r="B160" s="200"/>
      <c r="C160" s="201"/>
      <c r="D160" s="202" t="s">
        <v>76</v>
      </c>
      <c r="E160" s="214" t="s">
        <v>262</v>
      </c>
      <c r="F160" s="214" t="s">
        <v>263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SUM(P161:P163)</f>
        <v>0</v>
      </c>
      <c r="Q160" s="208"/>
      <c r="R160" s="209">
        <f>SUM(R161:R163)</f>
        <v>0</v>
      </c>
      <c r="S160" s="208"/>
      <c r="T160" s="210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85</v>
      </c>
      <c r="AT160" s="212" t="s">
        <v>76</v>
      </c>
      <c r="AU160" s="212" t="s">
        <v>87</v>
      </c>
      <c r="AY160" s="211" t="s">
        <v>136</v>
      </c>
      <c r="BK160" s="213">
        <f>SUM(BK161:BK163)</f>
        <v>0</v>
      </c>
    </row>
    <row r="161" spans="1:65" s="2" customFormat="1" ht="37.8" customHeight="1">
      <c r="A161" s="35"/>
      <c r="B161" s="36"/>
      <c r="C161" s="216" t="s">
        <v>264</v>
      </c>
      <c r="D161" s="216" t="s">
        <v>139</v>
      </c>
      <c r="E161" s="217" t="s">
        <v>265</v>
      </c>
      <c r="F161" s="218" t="s">
        <v>266</v>
      </c>
      <c r="G161" s="219" t="s">
        <v>142</v>
      </c>
      <c r="H161" s="220">
        <v>251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42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143</v>
      </c>
      <c r="AT161" s="228" t="s">
        <v>139</v>
      </c>
      <c r="AU161" s="228" t="s">
        <v>148</v>
      </c>
      <c r="AY161" s="14" t="s">
        <v>136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85</v>
      </c>
      <c r="BK161" s="229">
        <f>ROUND(I161*H161,2)</f>
        <v>0</v>
      </c>
      <c r="BL161" s="14" t="s">
        <v>143</v>
      </c>
      <c r="BM161" s="228" t="s">
        <v>373</v>
      </c>
    </row>
    <row r="162" spans="1:65" s="2" customFormat="1" ht="33" customHeight="1">
      <c r="A162" s="35"/>
      <c r="B162" s="36"/>
      <c r="C162" s="216" t="s">
        <v>268</v>
      </c>
      <c r="D162" s="216" t="s">
        <v>139</v>
      </c>
      <c r="E162" s="217" t="s">
        <v>269</v>
      </c>
      <c r="F162" s="218" t="s">
        <v>270</v>
      </c>
      <c r="G162" s="219" t="s">
        <v>142</v>
      </c>
      <c r="H162" s="220">
        <v>11295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42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143</v>
      </c>
      <c r="AT162" s="228" t="s">
        <v>139</v>
      </c>
      <c r="AU162" s="228" t="s">
        <v>148</v>
      </c>
      <c r="AY162" s="14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85</v>
      </c>
      <c r="BK162" s="229">
        <f>ROUND(I162*H162,2)</f>
        <v>0</v>
      </c>
      <c r="BL162" s="14" t="s">
        <v>143</v>
      </c>
      <c r="BM162" s="228" t="s">
        <v>374</v>
      </c>
    </row>
    <row r="163" spans="1:65" s="2" customFormat="1" ht="37.8" customHeight="1">
      <c r="A163" s="35"/>
      <c r="B163" s="36"/>
      <c r="C163" s="216" t="s">
        <v>272</v>
      </c>
      <c r="D163" s="216" t="s">
        <v>139</v>
      </c>
      <c r="E163" s="217" t="s">
        <v>273</v>
      </c>
      <c r="F163" s="218" t="s">
        <v>274</v>
      </c>
      <c r="G163" s="219" t="s">
        <v>142</v>
      </c>
      <c r="H163" s="220">
        <v>251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42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143</v>
      </c>
      <c r="AT163" s="228" t="s">
        <v>139</v>
      </c>
      <c r="AU163" s="228" t="s">
        <v>148</v>
      </c>
      <c r="AY163" s="14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85</v>
      </c>
      <c r="BK163" s="229">
        <f>ROUND(I163*H163,2)</f>
        <v>0</v>
      </c>
      <c r="BL163" s="14" t="s">
        <v>143</v>
      </c>
      <c r="BM163" s="228" t="s">
        <v>375</v>
      </c>
    </row>
    <row r="164" spans="1:63" s="12" customFormat="1" ht="22.8" customHeight="1">
      <c r="A164" s="12"/>
      <c r="B164" s="200"/>
      <c r="C164" s="201"/>
      <c r="D164" s="202" t="s">
        <v>76</v>
      </c>
      <c r="E164" s="214" t="s">
        <v>276</v>
      </c>
      <c r="F164" s="214" t="s">
        <v>277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SUM(P165:P166)</f>
        <v>0</v>
      </c>
      <c r="Q164" s="208"/>
      <c r="R164" s="209">
        <f>SUM(R165:R166)</f>
        <v>0</v>
      </c>
      <c r="S164" s="208"/>
      <c r="T164" s="21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85</v>
      </c>
      <c r="AT164" s="212" t="s">
        <v>76</v>
      </c>
      <c r="AU164" s="212" t="s">
        <v>85</v>
      </c>
      <c r="AY164" s="211" t="s">
        <v>136</v>
      </c>
      <c r="BK164" s="213">
        <f>SUM(BK165:BK166)</f>
        <v>0</v>
      </c>
    </row>
    <row r="165" spans="1:65" s="2" customFormat="1" ht="16.5" customHeight="1">
      <c r="A165" s="35"/>
      <c r="B165" s="36"/>
      <c r="C165" s="216" t="s">
        <v>278</v>
      </c>
      <c r="D165" s="216" t="s">
        <v>139</v>
      </c>
      <c r="E165" s="217" t="s">
        <v>279</v>
      </c>
      <c r="F165" s="218" t="s">
        <v>280</v>
      </c>
      <c r="G165" s="219" t="s">
        <v>281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42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240</v>
      </c>
      <c r="AT165" s="228" t="s">
        <v>139</v>
      </c>
      <c r="AU165" s="228" t="s">
        <v>87</v>
      </c>
      <c r="AY165" s="14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85</v>
      </c>
      <c r="BK165" s="229">
        <f>ROUND(I165*H165,2)</f>
        <v>0</v>
      </c>
      <c r="BL165" s="14" t="s">
        <v>240</v>
      </c>
      <c r="BM165" s="228" t="s">
        <v>376</v>
      </c>
    </row>
    <row r="166" spans="1:65" s="2" customFormat="1" ht="16.5" customHeight="1">
      <c r="A166" s="35"/>
      <c r="B166" s="36"/>
      <c r="C166" s="216" t="s">
        <v>283</v>
      </c>
      <c r="D166" s="216" t="s">
        <v>139</v>
      </c>
      <c r="E166" s="217" t="s">
        <v>284</v>
      </c>
      <c r="F166" s="218" t="s">
        <v>285</v>
      </c>
      <c r="G166" s="219" t="s">
        <v>235</v>
      </c>
      <c r="H166" s="220">
        <v>3.721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42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143</v>
      </c>
      <c r="AT166" s="228" t="s">
        <v>139</v>
      </c>
      <c r="AU166" s="228" t="s">
        <v>87</v>
      </c>
      <c r="AY166" s="14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85</v>
      </c>
      <c r="BK166" s="229">
        <f>ROUND(I166*H166,2)</f>
        <v>0</v>
      </c>
      <c r="BL166" s="14" t="s">
        <v>143</v>
      </c>
      <c r="BM166" s="228" t="s">
        <v>377</v>
      </c>
    </row>
    <row r="167" spans="1:63" s="12" customFormat="1" ht="25.9" customHeight="1">
      <c r="A167" s="12"/>
      <c r="B167" s="200"/>
      <c r="C167" s="201"/>
      <c r="D167" s="202" t="s">
        <v>76</v>
      </c>
      <c r="E167" s="203" t="s">
        <v>287</v>
      </c>
      <c r="F167" s="203" t="s">
        <v>288</v>
      </c>
      <c r="G167" s="201"/>
      <c r="H167" s="201"/>
      <c r="I167" s="204"/>
      <c r="J167" s="205">
        <f>BK167</f>
        <v>0</v>
      </c>
      <c r="K167" s="201"/>
      <c r="L167" s="206"/>
      <c r="M167" s="207"/>
      <c r="N167" s="208"/>
      <c r="O167" s="208"/>
      <c r="P167" s="209">
        <f>P168+P171+P173+P179</f>
        <v>0</v>
      </c>
      <c r="Q167" s="208"/>
      <c r="R167" s="209">
        <f>R168+R171+R173+R179</f>
        <v>0.1539238</v>
      </c>
      <c r="S167" s="208"/>
      <c r="T167" s="210">
        <f>T168+T171+T173+T179</f>
        <v>0.14179999999999998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87</v>
      </c>
      <c r="AT167" s="212" t="s">
        <v>76</v>
      </c>
      <c r="AU167" s="212" t="s">
        <v>77</v>
      </c>
      <c r="AY167" s="211" t="s">
        <v>136</v>
      </c>
      <c r="BK167" s="213">
        <f>BK168+BK171+BK173+BK179</f>
        <v>0</v>
      </c>
    </row>
    <row r="168" spans="1:63" s="12" customFormat="1" ht="22.8" customHeight="1">
      <c r="A168" s="12"/>
      <c r="B168" s="200"/>
      <c r="C168" s="201"/>
      <c r="D168" s="202" t="s">
        <v>76</v>
      </c>
      <c r="E168" s="214" t="s">
        <v>289</v>
      </c>
      <c r="F168" s="214" t="s">
        <v>290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SUM(P169:P170)</f>
        <v>0</v>
      </c>
      <c r="Q168" s="208"/>
      <c r="R168" s="209">
        <f>SUM(R169:R170)</f>
        <v>0.0604</v>
      </c>
      <c r="S168" s="208"/>
      <c r="T168" s="21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87</v>
      </c>
      <c r="AT168" s="212" t="s">
        <v>76</v>
      </c>
      <c r="AU168" s="212" t="s">
        <v>85</v>
      </c>
      <c r="AY168" s="211" t="s">
        <v>136</v>
      </c>
      <c r="BK168" s="213">
        <f>SUM(BK169:BK170)</f>
        <v>0</v>
      </c>
    </row>
    <row r="169" spans="1:65" s="2" customFormat="1" ht="24.15" customHeight="1">
      <c r="A169" s="35"/>
      <c r="B169" s="36"/>
      <c r="C169" s="216" t="s">
        <v>291</v>
      </c>
      <c r="D169" s="216" t="s">
        <v>139</v>
      </c>
      <c r="E169" s="217" t="s">
        <v>292</v>
      </c>
      <c r="F169" s="218" t="s">
        <v>293</v>
      </c>
      <c r="G169" s="219" t="s">
        <v>142</v>
      </c>
      <c r="H169" s="220">
        <v>15.834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42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200</v>
      </c>
      <c r="AT169" s="228" t="s">
        <v>139</v>
      </c>
      <c r="AU169" s="228" t="s">
        <v>87</v>
      </c>
      <c r="AY169" s="14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85</v>
      </c>
      <c r="BK169" s="229">
        <f>ROUND(I169*H169,2)</f>
        <v>0</v>
      </c>
      <c r="BL169" s="14" t="s">
        <v>200</v>
      </c>
      <c r="BM169" s="228" t="s">
        <v>378</v>
      </c>
    </row>
    <row r="170" spans="1:65" s="2" customFormat="1" ht="16.5" customHeight="1">
      <c r="A170" s="35"/>
      <c r="B170" s="36"/>
      <c r="C170" s="230" t="s">
        <v>295</v>
      </c>
      <c r="D170" s="230" t="s">
        <v>184</v>
      </c>
      <c r="E170" s="231" t="s">
        <v>296</v>
      </c>
      <c r="F170" s="232" t="s">
        <v>297</v>
      </c>
      <c r="G170" s="233" t="s">
        <v>298</v>
      </c>
      <c r="H170" s="234">
        <v>60.4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42</v>
      </c>
      <c r="O170" s="88"/>
      <c r="P170" s="226">
        <f>O170*H170</f>
        <v>0</v>
      </c>
      <c r="Q170" s="226">
        <v>0.001</v>
      </c>
      <c r="R170" s="226">
        <f>Q170*H170</f>
        <v>0.0604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268</v>
      </c>
      <c r="AT170" s="228" t="s">
        <v>184</v>
      </c>
      <c r="AU170" s="228" t="s">
        <v>87</v>
      </c>
      <c r="AY170" s="14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85</v>
      </c>
      <c r="BK170" s="229">
        <f>ROUND(I170*H170,2)</f>
        <v>0</v>
      </c>
      <c r="BL170" s="14" t="s">
        <v>200</v>
      </c>
      <c r="BM170" s="228" t="s">
        <v>379</v>
      </c>
    </row>
    <row r="171" spans="1:63" s="12" customFormat="1" ht="22.8" customHeight="1">
      <c r="A171" s="12"/>
      <c r="B171" s="200"/>
      <c r="C171" s="201"/>
      <c r="D171" s="202" t="s">
        <v>76</v>
      </c>
      <c r="E171" s="214" t="s">
        <v>300</v>
      </c>
      <c r="F171" s="214" t="s">
        <v>301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P172</f>
        <v>0</v>
      </c>
      <c r="Q171" s="208"/>
      <c r="R171" s="209">
        <f>R172</f>
        <v>0</v>
      </c>
      <c r="S171" s="208"/>
      <c r="T171" s="21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87</v>
      </c>
      <c r="AT171" s="212" t="s">
        <v>76</v>
      </c>
      <c r="AU171" s="212" t="s">
        <v>85</v>
      </c>
      <c r="AY171" s="211" t="s">
        <v>136</v>
      </c>
      <c r="BK171" s="213">
        <f>BK172</f>
        <v>0</v>
      </c>
    </row>
    <row r="172" spans="1:65" s="2" customFormat="1" ht="16.5" customHeight="1">
      <c r="A172" s="35"/>
      <c r="B172" s="36"/>
      <c r="C172" s="216" t="s">
        <v>302</v>
      </c>
      <c r="D172" s="216" t="s">
        <v>139</v>
      </c>
      <c r="E172" s="217" t="s">
        <v>303</v>
      </c>
      <c r="F172" s="218" t="s">
        <v>380</v>
      </c>
      <c r="G172" s="219" t="s">
        <v>281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42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200</v>
      </c>
      <c r="AT172" s="228" t="s">
        <v>139</v>
      </c>
      <c r="AU172" s="228" t="s">
        <v>87</v>
      </c>
      <c r="AY172" s="14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85</v>
      </c>
      <c r="BK172" s="229">
        <f>ROUND(I172*H172,2)</f>
        <v>0</v>
      </c>
      <c r="BL172" s="14" t="s">
        <v>200</v>
      </c>
      <c r="BM172" s="228" t="s">
        <v>381</v>
      </c>
    </row>
    <row r="173" spans="1:63" s="12" customFormat="1" ht="22.8" customHeight="1">
      <c r="A173" s="12"/>
      <c r="B173" s="200"/>
      <c r="C173" s="201"/>
      <c r="D173" s="202" t="s">
        <v>76</v>
      </c>
      <c r="E173" s="214" t="s">
        <v>382</v>
      </c>
      <c r="F173" s="214" t="s">
        <v>383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SUM(P174:P178)</f>
        <v>0</v>
      </c>
      <c r="Q173" s="208"/>
      <c r="R173" s="209">
        <f>SUM(R174:R178)</f>
        <v>0.0876978</v>
      </c>
      <c r="S173" s="208"/>
      <c r="T173" s="210">
        <f>SUM(T174:T178)</f>
        <v>0.14179999999999998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87</v>
      </c>
      <c r="AT173" s="212" t="s">
        <v>76</v>
      </c>
      <c r="AU173" s="212" t="s">
        <v>85</v>
      </c>
      <c r="AY173" s="211" t="s">
        <v>136</v>
      </c>
      <c r="BK173" s="213">
        <f>SUM(BK174:BK178)</f>
        <v>0</v>
      </c>
    </row>
    <row r="174" spans="1:65" s="2" customFormat="1" ht="16.5" customHeight="1">
      <c r="A174" s="35"/>
      <c r="B174" s="36"/>
      <c r="C174" s="216" t="s">
        <v>308</v>
      </c>
      <c r="D174" s="216" t="s">
        <v>139</v>
      </c>
      <c r="E174" s="217" t="s">
        <v>384</v>
      </c>
      <c r="F174" s="218" t="s">
        <v>385</v>
      </c>
      <c r="G174" s="219" t="s">
        <v>191</v>
      </c>
      <c r="H174" s="220">
        <v>33.02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42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0.0026</v>
      </c>
      <c r="T174" s="227">
        <f>S174*H174</f>
        <v>0.085852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200</v>
      </c>
      <c r="AT174" s="228" t="s">
        <v>139</v>
      </c>
      <c r="AU174" s="228" t="s">
        <v>87</v>
      </c>
      <c r="AY174" s="14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85</v>
      </c>
      <c r="BK174" s="229">
        <f>ROUND(I174*H174,2)</f>
        <v>0</v>
      </c>
      <c r="BL174" s="14" t="s">
        <v>200</v>
      </c>
      <c r="BM174" s="228" t="s">
        <v>386</v>
      </c>
    </row>
    <row r="175" spans="1:65" s="2" customFormat="1" ht="16.5" customHeight="1">
      <c r="A175" s="35"/>
      <c r="B175" s="36"/>
      <c r="C175" s="216" t="s">
        <v>316</v>
      </c>
      <c r="D175" s="216" t="s">
        <v>139</v>
      </c>
      <c r="E175" s="217" t="s">
        <v>387</v>
      </c>
      <c r="F175" s="218" t="s">
        <v>388</v>
      </c>
      <c r="G175" s="219" t="s">
        <v>191</v>
      </c>
      <c r="H175" s="220">
        <v>14.2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42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0.00394</v>
      </c>
      <c r="T175" s="227">
        <f>S175*H175</f>
        <v>0.055948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200</v>
      </c>
      <c r="AT175" s="228" t="s">
        <v>139</v>
      </c>
      <c r="AU175" s="228" t="s">
        <v>87</v>
      </c>
      <c r="AY175" s="14" t="s">
        <v>136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85</v>
      </c>
      <c r="BK175" s="229">
        <f>ROUND(I175*H175,2)</f>
        <v>0</v>
      </c>
      <c r="BL175" s="14" t="s">
        <v>200</v>
      </c>
      <c r="BM175" s="228" t="s">
        <v>389</v>
      </c>
    </row>
    <row r="176" spans="1:65" s="2" customFormat="1" ht="24.15" customHeight="1">
      <c r="A176" s="35"/>
      <c r="B176" s="36"/>
      <c r="C176" s="216" t="s">
        <v>320</v>
      </c>
      <c r="D176" s="216" t="s">
        <v>139</v>
      </c>
      <c r="E176" s="217" t="s">
        <v>390</v>
      </c>
      <c r="F176" s="218" t="s">
        <v>391</v>
      </c>
      <c r="G176" s="219" t="s">
        <v>191</v>
      </c>
      <c r="H176" s="220">
        <v>33.02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42</v>
      </c>
      <c r="O176" s="88"/>
      <c r="P176" s="226">
        <f>O176*H176</f>
        <v>0</v>
      </c>
      <c r="Q176" s="226">
        <v>0.00169</v>
      </c>
      <c r="R176" s="226">
        <f>Q176*H176</f>
        <v>0.05580380000000001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200</v>
      </c>
      <c r="AT176" s="228" t="s">
        <v>139</v>
      </c>
      <c r="AU176" s="228" t="s">
        <v>87</v>
      </c>
      <c r="AY176" s="14" t="s">
        <v>136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85</v>
      </c>
      <c r="BK176" s="229">
        <f>ROUND(I176*H176,2)</f>
        <v>0</v>
      </c>
      <c r="BL176" s="14" t="s">
        <v>200</v>
      </c>
      <c r="BM176" s="228" t="s">
        <v>392</v>
      </c>
    </row>
    <row r="177" spans="1:65" s="2" customFormat="1" ht="24.15" customHeight="1">
      <c r="A177" s="35"/>
      <c r="B177" s="36"/>
      <c r="C177" s="216" t="s">
        <v>324</v>
      </c>
      <c r="D177" s="216" t="s">
        <v>139</v>
      </c>
      <c r="E177" s="217" t="s">
        <v>393</v>
      </c>
      <c r="F177" s="218" t="s">
        <v>394</v>
      </c>
      <c r="G177" s="219" t="s">
        <v>395</v>
      </c>
      <c r="H177" s="220">
        <v>3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42</v>
      </c>
      <c r="O177" s="88"/>
      <c r="P177" s="226">
        <f>O177*H177</f>
        <v>0</v>
      </c>
      <c r="Q177" s="226">
        <v>0.00036</v>
      </c>
      <c r="R177" s="226">
        <f>Q177*H177</f>
        <v>0.00108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200</v>
      </c>
      <c r="AT177" s="228" t="s">
        <v>139</v>
      </c>
      <c r="AU177" s="228" t="s">
        <v>87</v>
      </c>
      <c r="AY177" s="14" t="s">
        <v>136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85</v>
      </c>
      <c r="BK177" s="229">
        <f>ROUND(I177*H177,2)</f>
        <v>0</v>
      </c>
      <c r="BL177" s="14" t="s">
        <v>200</v>
      </c>
      <c r="BM177" s="228" t="s">
        <v>396</v>
      </c>
    </row>
    <row r="178" spans="1:65" s="2" customFormat="1" ht="24.15" customHeight="1">
      <c r="A178" s="35"/>
      <c r="B178" s="36"/>
      <c r="C178" s="216" t="s">
        <v>328</v>
      </c>
      <c r="D178" s="216" t="s">
        <v>139</v>
      </c>
      <c r="E178" s="217" t="s">
        <v>397</v>
      </c>
      <c r="F178" s="218" t="s">
        <v>398</v>
      </c>
      <c r="G178" s="219" t="s">
        <v>191</v>
      </c>
      <c r="H178" s="220">
        <v>14.2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42</v>
      </c>
      <c r="O178" s="88"/>
      <c r="P178" s="226">
        <f>O178*H178</f>
        <v>0</v>
      </c>
      <c r="Q178" s="226">
        <v>0.00217</v>
      </c>
      <c r="R178" s="226">
        <f>Q178*H178</f>
        <v>0.030813999999999998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200</v>
      </c>
      <c r="AT178" s="228" t="s">
        <v>139</v>
      </c>
      <c r="AU178" s="228" t="s">
        <v>87</v>
      </c>
      <c r="AY178" s="14" t="s">
        <v>136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85</v>
      </c>
      <c r="BK178" s="229">
        <f>ROUND(I178*H178,2)</f>
        <v>0</v>
      </c>
      <c r="BL178" s="14" t="s">
        <v>200</v>
      </c>
      <c r="BM178" s="228" t="s">
        <v>399</v>
      </c>
    </row>
    <row r="179" spans="1:63" s="12" customFormat="1" ht="22.8" customHeight="1">
      <c r="A179" s="12"/>
      <c r="B179" s="200"/>
      <c r="C179" s="201"/>
      <c r="D179" s="202" t="s">
        <v>76</v>
      </c>
      <c r="E179" s="214" t="s">
        <v>314</v>
      </c>
      <c r="F179" s="214" t="s">
        <v>315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SUM(P180:P184)</f>
        <v>0</v>
      </c>
      <c r="Q179" s="208"/>
      <c r="R179" s="209">
        <f>SUM(R180:R184)</f>
        <v>0.0058260000000000004</v>
      </c>
      <c r="S179" s="208"/>
      <c r="T179" s="210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87</v>
      </c>
      <c r="AT179" s="212" t="s">
        <v>76</v>
      </c>
      <c r="AU179" s="212" t="s">
        <v>85</v>
      </c>
      <c r="AY179" s="211" t="s">
        <v>136</v>
      </c>
      <c r="BK179" s="213">
        <f>SUM(BK180:BK184)</f>
        <v>0</v>
      </c>
    </row>
    <row r="180" spans="1:65" s="2" customFormat="1" ht="24.15" customHeight="1">
      <c r="A180" s="35"/>
      <c r="B180" s="36"/>
      <c r="C180" s="216" t="s">
        <v>332</v>
      </c>
      <c r="D180" s="216" t="s">
        <v>139</v>
      </c>
      <c r="E180" s="217" t="s">
        <v>321</v>
      </c>
      <c r="F180" s="218" t="s">
        <v>322</v>
      </c>
      <c r="G180" s="219" t="s">
        <v>142</v>
      </c>
      <c r="H180" s="220">
        <v>14.565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42</v>
      </c>
      <c r="O180" s="88"/>
      <c r="P180" s="226">
        <f>O180*H180</f>
        <v>0</v>
      </c>
      <c r="Q180" s="226">
        <v>8E-05</v>
      </c>
      <c r="R180" s="226">
        <f>Q180*H180</f>
        <v>0.0011652000000000001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200</v>
      </c>
      <c r="AT180" s="228" t="s">
        <v>139</v>
      </c>
      <c r="AU180" s="228" t="s">
        <v>87</v>
      </c>
      <c r="AY180" s="14" t="s">
        <v>136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85</v>
      </c>
      <c r="BK180" s="229">
        <f>ROUND(I180*H180,2)</f>
        <v>0</v>
      </c>
      <c r="BL180" s="14" t="s">
        <v>200</v>
      </c>
      <c r="BM180" s="228" t="s">
        <v>400</v>
      </c>
    </row>
    <row r="181" spans="1:65" s="2" customFormat="1" ht="24.15" customHeight="1">
      <c r="A181" s="35"/>
      <c r="B181" s="36"/>
      <c r="C181" s="216" t="s">
        <v>401</v>
      </c>
      <c r="D181" s="216" t="s">
        <v>139</v>
      </c>
      <c r="E181" s="217" t="s">
        <v>317</v>
      </c>
      <c r="F181" s="218" t="s">
        <v>318</v>
      </c>
      <c r="G181" s="219" t="s">
        <v>142</v>
      </c>
      <c r="H181" s="220">
        <v>14.565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42</v>
      </c>
      <c r="O181" s="88"/>
      <c r="P181" s="226">
        <f>O181*H181</f>
        <v>0</v>
      </c>
      <c r="Q181" s="226">
        <v>6E-05</v>
      </c>
      <c r="R181" s="226">
        <f>Q181*H181</f>
        <v>0.0008739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200</v>
      </c>
      <c r="AT181" s="228" t="s">
        <v>139</v>
      </c>
      <c r="AU181" s="228" t="s">
        <v>87</v>
      </c>
      <c r="AY181" s="14" t="s">
        <v>136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85</v>
      </c>
      <c r="BK181" s="229">
        <f>ROUND(I181*H181,2)</f>
        <v>0</v>
      </c>
      <c r="BL181" s="14" t="s">
        <v>200</v>
      </c>
      <c r="BM181" s="228" t="s">
        <v>402</v>
      </c>
    </row>
    <row r="182" spans="1:65" s="2" customFormat="1" ht="24.15" customHeight="1">
      <c r="A182" s="35"/>
      <c r="B182" s="36"/>
      <c r="C182" s="216" t="s">
        <v>403</v>
      </c>
      <c r="D182" s="216" t="s">
        <v>139</v>
      </c>
      <c r="E182" s="217" t="s">
        <v>325</v>
      </c>
      <c r="F182" s="218" t="s">
        <v>326</v>
      </c>
      <c r="G182" s="219" t="s">
        <v>142</v>
      </c>
      <c r="H182" s="220">
        <v>14.565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42</v>
      </c>
      <c r="O182" s="88"/>
      <c r="P182" s="226">
        <f>O182*H182</f>
        <v>0</v>
      </c>
      <c r="Q182" s="226">
        <v>0.00014</v>
      </c>
      <c r="R182" s="226">
        <f>Q182*H182</f>
        <v>0.0020391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200</v>
      </c>
      <c r="AT182" s="228" t="s">
        <v>139</v>
      </c>
      <c r="AU182" s="228" t="s">
        <v>87</v>
      </c>
      <c r="AY182" s="14" t="s">
        <v>136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85</v>
      </c>
      <c r="BK182" s="229">
        <f>ROUND(I182*H182,2)</f>
        <v>0</v>
      </c>
      <c r="BL182" s="14" t="s">
        <v>200</v>
      </c>
      <c r="BM182" s="228" t="s">
        <v>404</v>
      </c>
    </row>
    <row r="183" spans="1:65" s="2" customFormat="1" ht="24.15" customHeight="1">
      <c r="A183" s="35"/>
      <c r="B183" s="36"/>
      <c r="C183" s="216" t="s">
        <v>405</v>
      </c>
      <c r="D183" s="216" t="s">
        <v>139</v>
      </c>
      <c r="E183" s="217" t="s">
        <v>329</v>
      </c>
      <c r="F183" s="218" t="s">
        <v>330</v>
      </c>
      <c r="G183" s="219" t="s">
        <v>142</v>
      </c>
      <c r="H183" s="220">
        <v>14.565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42</v>
      </c>
      <c r="O183" s="88"/>
      <c r="P183" s="226">
        <f>O183*H183</f>
        <v>0</v>
      </c>
      <c r="Q183" s="226">
        <v>0.00012</v>
      </c>
      <c r="R183" s="226">
        <f>Q183*H183</f>
        <v>0.0017478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200</v>
      </c>
      <c r="AT183" s="228" t="s">
        <v>139</v>
      </c>
      <c r="AU183" s="228" t="s">
        <v>87</v>
      </c>
      <c r="AY183" s="14" t="s">
        <v>136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85</v>
      </c>
      <c r="BK183" s="229">
        <f>ROUND(I183*H183,2)</f>
        <v>0</v>
      </c>
      <c r="BL183" s="14" t="s">
        <v>200</v>
      </c>
      <c r="BM183" s="228" t="s">
        <v>406</v>
      </c>
    </row>
    <row r="184" spans="1:65" s="2" customFormat="1" ht="16.5" customHeight="1">
      <c r="A184" s="35"/>
      <c r="B184" s="36"/>
      <c r="C184" s="216" t="s">
        <v>407</v>
      </c>
      <c r="D184" s="216" t="s">
        <v>139</v>
      </c>
      <c r="E184" s="217" t="s">
        <v>333</v>
      </c>
      <c r="F184" s="218" t="s">
        <v>334</v>
      </c>
      <c r="G184" s="219" t="s">
        <v>142</v>
      </c>
      <c r="H184" s="220">
        <v>251</v>
      </c>
      <c r="I184" s="221"/>
      <c r="J184" s="222">
        <f>ROUND(I184*H184,2)</f>
        <v>0</v>
      </c>
      <c r="K184" s="223"/>
      <c r="L184" s="41"/>
      <c r="M184" s="246" t="s">
        <v>1</v>
      </c>
      <c r="N184" s="247" t="s">
        <v>42</v>
      </c>
      <c r="O184" s="24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200</v>
      </c>
      <c r="AT184" s="228" t="s">
        <v>139</v>
      </c>
      <c r="AU184" s="228" t="s">
        <v>87</v>
      </c>
      <c r="AY184" s="14" t="s">
        <v>136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85</v>
      </c>
      <c r="BK184" s="229">
        <f>ROUND(I184*H184,2)</f>
        <v>0</v>
      </c>
      <c r="BL184" s="14" t="s">
        <v>200</v>
      </c>
      <c r="BM184" s="228" t="s">
        <v>408</v>
      </c>
    </row>
    <row r="185" spans="1:31" s="2" customFormat="1" ht="6.95" customHeight="1">
      <c r="A185" s="35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41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password="CC35" sheet="1" objects="1" scenarios="1" formatColumns="0" formatRows="0" autoFilter="0"/>
  <autoFilter ref="C125:K18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409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ROUND((SUM(BE118:BE122)),2)</f>
        <v>0</v>
      </c>
      <c r="G33" s="35"/>
      <c r="H33" s="35"/>
      <c r="I33" s="152">
        <v>0.21</v>
      </c>
      <c r="J33" s="151">
        <f>ROUND(((SUM(BE118:BE122))*I33),2)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ROUND((SUM(BF118:BF122)),2)</f>
        <v>0</v>
      </c>
      <c r="G34" s="35"/>
      <c r="H34" s="35"/>
      <c r="I34" s="152">
        <v>0.15</v>
      </c>
      <c r="J34" s="151">
        <f>ROUND(((SUM(BF118:BF122))*I34),2)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ROUND((SUM(BG118:BG122)),2)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ROUND((SUM(BH118:BH122)),2)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ROUND((SUM(BI118:BI122)),2)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04 - Oprava střechy Blanice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9" customFormat="1" ht="24.95" customHeight="1" hidden="1">
      <c r="A97" s="9"/>
      <c r="B97" s="176"/>
      <c r="C97" s="177"/>
      <c r="D97" s="178" t="s">
        <v>116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410</v>
      </c>
      <c r="E98" s="185"/>
      <c r="F98" s="185"/>
      <c r="G98" s="185"/>
      <c r="H98" s="185"/>
      <c r="I98" s="185"/>
      <c r="J98" s="186">
        <f>J120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121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71" t="str">
        <f>E7</f>
        <v>Oprava objektů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104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04 - Oprava střechy Blanice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29" t="s">
        <v>22</v>
      </c>
      <c r="J112" s="76" t="str">
        <f>IF(J12="","",J12)</f>
        <v>28. 1. 2023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Želivská Provozní</v>
      </c>
      <c r="G114" s="37"/>
      <c r="H114" s="37"/>
      <c r="I114" s="29" t="s">
        <v>32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30</v>
      </c>
      <c r="D115" s="37"/>
      <c r="E115" s="37"/>
      <c r="F115" s="24" t="str">
        <f>IF(E18="","",E18)</f>
        <v>Vyplň údaj</v>
      </c>
      <c r="G115" s="37"/>
      <c r="H115" s="37"/>
      <c r="I115" s="29" t="s">
        <v>34</v>
      </c>
      <c r="J115" s="33" t="str">
        <f>E24</f>
        <v>Václav Hejkal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8"/>
      <c r="B117" s="189"/>
      <c r="C117" s="190" t="s">
        <v>122</v>
      </c>
      <c r="D117" s="191" t="s">
        <v>62</v>
      </c>
      <c r="E117" s="191" t="s">
        <v>58</v>
      </c>
      <c r="F117" s="191" t="s">
        <v>59</v>
      </c>
      <c r="G117" s="191" t="s">
        <v>123</v>
      </c>
      <c r="H117" s="191" t="s">
        <v>124</v>
      </c>
      <c r="I117" s="191" t="s">
        <v>125</v>
      </c>
      <c r="J117" s="192" t="s">
        <v>108</v>
      </c>
      <c r="K117" s="193" t="s">
        <v>126</v>
      </c>
      <c r="L117" s="194"/>
      <c r="M117" s="97" t="s">
        <v>1</v>
      </c>
      <c r="N117" s="98" t="s">
        <v>41</v>
      </c>
      <c r="O117" s="98" t="s">
        <v>127</v>
      </c>
      <c r="P117" s="98" t="s">
        <v>128</v>
      </c>
      <c r="Q117" s="98" t="s">
        <v>129</v>
      </c>
      <c r="R117" s="98" t="s">
        <v>130</v>
      </c>
      <c r="S117" s="98" t="s">
        <v>131</v>
      </c>
      <c r="T117" s="99" t="s">
        <v>132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63" s="2" customFormat="1" ht="22.8" customHeight="1">
      <c r="A118" s="35"/>
      <c r="B118" s="36"/>
      <c r="C118" s="104" t="s">
        <v>133</v>
      </c>
      <c r="D118" s="37"/>
      <c r="E118" s="37"/>
      <c r="F118" s="37"/>
      <c r="G118" s="37"/>
      <c r="H118" s="37"/>
      <c r="I118" s="37"/>
      <c r="J118" s="195">
        <f>BK118</f>
        <v>0</v>
      </c>
      <c r="K118" s="37"/>
      <c r="L118" s="41"/>
      <c r="M118" s="100"/>
      <c r="N118" s="196"/>
      <c r="O118" s="101"/>
      <c r="P118" s="197">
        <f>P119</f>
        <v>0</v>
      </c>
      <c r="Q118" s="101"/>
      <c r="R118" s="197">
        <f>R119</f>
        <v>0</v>
      </c>
      <c r="S118" s="101"/>
      <c r="T118" s="19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110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76</v>
      </c>
      <c r="E119" s="203" t="s">
        <v>287</v>
      </c>
      <c r="F119" s="203" t="s">
        <v>288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</v>
      </c>
      <c r="S119" s="208"/>
      <c r="T119" s="21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87</v>
      </c>
      <c r="AT119" s="212" t="s">
        <v>76</v>
      </c>
      <c r="AU119" s="212" t="s">
        <v>77</v>
      </c>
      <c r="AY119" s="211" t="s">
        <v>136</v>
      </c>
      <c r="BK119" s="213">
        <f>BK120</f>
        <v>0</v>
      </c>
    </row>
    <row r="120" spans="1:63" s="12" customFormat="1" ht="22.8" customHeight="1">
      <c r="A120" s="12"/>
      <c r="B120" s="200"/>
      <c r="C120" s="201"/>
      <c r="D120" s="202" t="s">
        <v>76</v>
      </c>
      <c r="E120" s="214" t="s">
        <v>411</v>
      </c>
      <c r="F120" s="214" t="s">
        <v>412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SUM(P121:P122)</f>
        <v>0</v>
      </c>
      <c r="Q120" s="208"/>
      <c r="R120" s="209">
        <f>SUM(R121:R122)</f>
        <v>0</v>
      </c>
      <c r="S120" s="208"/>
      <c r="T120" s="210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87</v>
      </c>
      <c r="AT120" s="212" t="s">
        <v>76</v>
      </c>
      <c r="AU120" s="212" t="s">
        <v>85</v>
      </c>
      <c r="AY120" s="211" t="s">
        <v>136</v>
      </c>
      <c r="BK120" s="213">
        <f>SUM(BK121:BK122)</f>
        <v>0</v>
      </c>
    </row>
    <row r="121" spans="1:65" s="2" customFormat="1" ht="16.5" customHeight="1">
      <c r="A121" s="35"/>
      <c r="B121" s="36"/>
      <c r="C121" s="216" t="s">
        <v>85</v>
      </c>
      <c r="D121" s="216" t="s">
        <v>139</v>
      </c>
      <c r="E121" s="217" t="s">
        <v>413</v>
      </c>
      <c r="F121" s="218" t="s">
        <v>414</v>
      </c>
      <c r="G121" s="219" t="s">
        <v>281</v>
      </c>
      <c r="H121" s="220">
        <v>1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42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415</v>
      </c>
      <c r="AT121" s="228" t="s">
        <v>139</v>
      </c>
      <c r="AU121" s="228" t="s">
        <v>87</v>
      </c>
      <c r="AY121" s="14" t="s">
        <v>136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85</v>
      </c>
      <c r="BK121" s="229">
        <f>ROUND(I121*H121,2)</f>
        <v>0</v>
      </c>
      <c r="BL121" s="14" t="s">
        <v>415</v>
      </c>
      <c r="BM121" s="228" t="s">
        <v>416</v>
      </c>
    </row>
    <row r="122" spans="1:47" s="2" customFormat="1" ht="12">
      <c r="A122" s="35"/>
      <c r="B122" s="36"/>
      <c r="C122" s="37"/>
      <c r="D122" s="241" t="s">
        <v>312</v>
      </c>
      <c r="E122" s="37"/>
      <c r="F122" s="251" t="s">
        <v>417</v>
      </c>
      <c r="G122" s="37"/>
      <c r="H122" s="37"/>
      <c r="I122" s="243"/>
      <c r="J122" s="37"/>
      <c r="K122" s="37"/>
      <c r="L122" s="41"/>
      <c r="M122" s="252"/>
      <c r="N122" s="253"/>
      <c r="O122" s="248"/>
      <c r="P122" s="248"/>
      <c r="Q122" s="248"/>
      <c r="R122" s="248"/>
      <c r="S122" s="248"/>
      <c r="T122" s="254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312</v>
      </c>
      <c r="AU122" s="14" t="s">
        <v>87</v>
      </c>
    </row>
    <row r="123" spans="1:31" s="2" customFormat="1" ht="6.95" customHeight="1">
      <c r="A123" s="35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418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ROUND((SUM(BE126:BE186)),2)</f>
        <v>0</v>
      </c>
      <c r="G33" s="35"/>
      <c r="H33" s="35"/>
      <c r="I33" s="152">
        <v>0.21</v>
      </c>
      <c r="J33" s="151">
        <f>ROUND(((SUM(BE126:BE186))*I33),2)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ROUND((SUM(BF126:BF186)),2)</f>
        <v>0</v>
      </c>
      <c r="G34" s="35"/>
      <c r="H34" s="35"/>
      <c r="I34" s="152">
        <v>0.15</v>
      </c>
      <c r="J34" s="151">
        <f>ROUND(((SUM(BF126:BF186))*I34),2)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ROUND((SUM(BG126:BG186)),2)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ROUND((SUM(BH126:BH186)),2)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ROUND((SUM(BI126:BI186)),2)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05 - Oprava fasády Sázava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9" customFormat="1" ht="24.95" customHeight="1" hidden="1">
      <c r="A97" s="9"/>
      <c r="B97" s="176"/>
      <c r="C97" s="177"/>
      <c r="D97" s="178" t="s">
        <v>111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112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113</v>
      </c>
      <c r="E99" s="185"/>
      <c r="F99" s="185"/>
      <c r="G99" s="185"/>
      <c r="H99" s="185"/>
      <c r="I99" s="185"/>
      <c r="J99" s="186">
        <f>J149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182"/>
      <c r="C100" s="183"/>
      <c r="D100" s="184" t="s">
        <v>114</v>
      </c>
      <c r="E100" s="185"/>
      <c r="F100" s="185"/>
      <c r="G100" s="185"/>
      <c r="H100" s="185"/>
      <c r="I100" s="185"/>
      <c r="J100" s="186">
        <f>J160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115</v>
      </c>
      <c r="E101" s="185"/>
      <c r="F101" s="185"/>
      <c r="G101" s="185"/>
      <c r="H101" s="185"/>
      <c r="I101" s="185"/>
      <c r="J101" s="186">
        <f>J164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6"/>
      <c r="C102" s="177"/>
      <c r="D102" s="178" t="s">
        <v>116</v>
      </c>
      <c r="E102" s="179"/>
      <c r="F102" s="179"/>
      <c r="G102" s="179"/>
      <c r="H102" s="179"/>
      <c r="I102" s="179"/>
      <c r="J102" s="180">
        <f>J167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2"/>
      <c r="C103" s="183"/>
      <c r="D103" s="184" t="s">
        <v>117</v>
      </c>
      <c r="E103" s="185"/>
      <c r="F103" s="185"/>
      <c r="G103" s="185"/>
      <c r="H103" s="185"/>
      <c r="I103" s="185"/>
      <c r="J103" s="186">
        <f>J168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2"/>
      <c r="C104" s="183"/>
      <c r="D104" s="184" t="s">
        <v>118</v>
      </c>
      <c r="E104" s="185"/>
      <c r="F104" s="185"/>
      <c r="G104" s="185"/>
      <c r="H104" s="185"/>
      <c r="I104" s="185"/>
      <c r="J104" s="186">
        <f>J171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2"/>
      <c r="C105" s="183"/>
      <c r="D105" s="184" t="s">
        <v>342</v>
      </c>
      <c r="E105" s="185"/>
      <c r="F105" s="185"/>
      <c r="G105" s="185"/>
      <c r="H105" s="185"/>
      <c r="I105" s="185"/>
      <c r="J105" s="186">
        <f>J173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2"/>
      <c r="C106" s="183"/>
      <c r="D106" s="184" t="s">
        <v>120</v>
      </c>
      <c r="E106" s="185"/>
      <c r="F106" s="185"/>
      <c r="G106" s="185"/>
      <c r="H106" s="185"/>
      <c r="I106" s="185"/>
      <c r="J106" s="186">
        <f>J181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121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71" t="str">
        <f>E7</f>
        <v>Oprava objektů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05 - Oprava fasády Sázava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29" t="s">
        <v>22</v>
      </c>
      <c r="J120" s="76" t="str">
        <f>IF(J12="","",J12)</f>
        <v>28. 1. 2023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>Želivská Provozní</v>
      </c>
      <c r="G122" s="37"/>
      <c r="H122" s="37"/>
      <c r="I122" s="29" t="s">
        <v>32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30</v>
      </c>
      <c r="D123" s="37"/>
      <c r="E123" s="37"/>
      <c r="F123" s="24" t="str">
        <f>IF(E18="","",E18)</f>
        <v>Vyplň údaj</v>
      </c>
      <c r="G123" s="37"/>
      <c r="H123" s="37"/>
      <c r="I123" s="29" t="s">
        <v>34</v>
      </c>
      <c r="J123" s="33" t="str">
        <f>E24</f>
        <v>Václav Hejkal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122</v>
      </c>
      <c r="D125" s="191" t="s">
        <v>62</v>
      </c>
      <c r="E125" s="191" t="s">
        <v>58</v>
      </c>
      <c r="F125" s="191" t="s">
        <v>59</v>
      </c>
      <c r="G125" s="191" t="s">
        <v>123</v>
      </c>
      <c r="H125" s="191" t="s">
        <v>124</v>
      </c>
      <c r="I125" s="191" t="s">
        <v>125</v>
      </c>
      <c r="J125" s="192" t="s">
        <v>108</v>
      </c>
      <c r="K125" s="193" t="s">
        <v>126</v>
      </c>
      <c r="L125" s="194"/>
      <c r="M125" s="97" t="s">
        <v>1</v>
      </c>
      <c r="N125" s="98" t="s">
        <v>41</v>
      </c>
      <c r="O125" s="98" t="s">
        <v>127</v>
      </c>
      <c r="P125" s="98" t="s">
        <v>128</v>
      </c>
      <c r="Q125" s="98" t="s">
        <v>129</v>
      </c>
      <c r="R125" s="98" t="s">
        <v>130</v>
      </c>
      <c r="S125" s="98" t="s">
        <v>131</v>
      </c>
      <c r="T125" s="99" t="s">
        <v>132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133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P127+P167</f>
        <v>0</v>
      </c>
      <c r="Q126" s="101"/>
      <c r="R126" s="197">
        <f>R127+R167</f>
        <v>3.9795953</v>
      </c>
      <c r="S126" s="101"/>
      <c r="T126" s="198">
        <f>T127+T167</f>
        <v>5.0888547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76</v>
      </c>
      <c r="AU126" s="14" t="s">
        <v>110</v>
      </c>
      <c r="BK126" s="199">
        <f>BK127+BK167</f>
        <v>0</v>
      </c>
    </row>
    <row r="127" spans="1:63" s="12" customFormat="1" ht="25.9" customHeight="1">
      <c r="A127" s="12"/>
      <c r="B127" s="200"/>
      <c r="C127" s="201"/>
      <c r="D127" s="202" t="s">
        <v>76</v>
      </c>
      <c r="E127" s="203" t="s">
        <v>134</v>
      </c>
      <c r="F127" s="203" t="s">
        <v>135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P128+P149+P164</f>
        <v>0</v>
      </c>
      <c r="Q127" s="208"/>
      <c r="R127" s="209">
        <f>R128+R149+R164</f>
        <v>3.7909576</v>
      </c>
      <c r="S127" s="208"/>
      <c r="T127" s="210">
        <f>T128+T149+T164</f>
        <v>4.925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85</v>
      </c>
      <c r="AT127" s="212" t="s">
        <v>76</v>
      </c>
      <c r="AU127" s="212" t="s">
        <v>77</v>
      </c>
      <c r="AY127" s="211" t="s">
        <v>136</v>
      </c>
      <c r="BK127" s="213">
        <f>BK128+BK149+BK164</f>
        <v>0</v>
      </c>
    </row>
    <row r="128" spans="1:63" s="12" customFormat="1" ht="22.8" customHeight="1">
      <c r="A128" s="12"/>
      <c r="B128" s="200"/>
      <c r="C128" s="201"/>
      <c r="D128" s="202" t="s">
        <v>76</v>
      </c>
      <c r="E128" s="214" t="s">
        <v>137</v>
      </c>
      <c r="F128" s="214" t="s">
        <v>138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SUM(P129:P148)</f>
        <v>0</v>
      </c>
      <c r="Q128" s="208"/>
      <c r="R128" s="209">
        <f>SUM(R129:R148)</f>
        <v>3.7909576</v>
      </c>
      <c r="S128" s="208"/>
      <c r="T128" s="21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85</v>
      </c>
      <c r="AT128" s="212" t="s">
        <v>76</v>
      </c>
      <c r="AU128" s="212" t="s">
        <v>85</v>
      </c>
      <c r="AY128" s="211" t="s">
        <v>136</v>
      </c>
      <c r="BK128" s="213">
        <f>SUM(BK129:BK148)</f>
        <v>0</v>
      </c>
    </row>
    <row r="129" spans="1:65" s="2" customFormat="1" ht="21.75" customHeight="1">
      <c r="A129" s="35"/>
      <c r="B129" s="36"/>
      <c r="C129" s="216" t="s">
        <v>85</v>
      </c>
      <c r="D129" s="216" t="s">
        <v>139</v>
      </c>
      <c r="E129" s="217" t="s">
        <v>145</v>
      </c>
      <c r="F129" s="218" t="s">
        <v>146</v>
      </c>
      <c r="G129" s="219" t="s">
        <v>142</v>
      </c>
      <c r="H129" s="220">
        <v>24.16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42</v>
      </c>
      <c r="O129" s="88"/>
      <c r="P129" s="226">
        <f>O129*H129</f>
        <v>0</v>
      </c>
      <c r="Q129" s="226">
        <v>0.00026</v>
      </c>
      <c r="R129" s="226">
        <f>Q129*H129</f>
        <v>0.006281599999999999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143</v>
      </c>
      <c r="AT129" s="228" t="s">
        <v>139</v>
      </c>
      <c r="AU129" s="228" t="s">
        <v>87</v>
      </c>
      <c r="AY129" s="14" t="s">
        <v>136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85</v>
      </c>
      <c r="BK129" s="229">
        <f>ROUND(I129*H129,2)</f>
        <v>0</v>
      </c>
      <c r="BL129" s="14" t="s">
        <v>143</v>
      </c>
      <c r="BM129" s="228" t="s">
        <v>419</v>
      </c>
    </row>
    <row r="130" spans="1:65" s="2" customFormat="1" ht="24.15" customHeight="1">
      <c r="A130" s="35"/>
      <c r="B130" s="36"/>
      <c r="C130" s="216" t="s">
        <v>87</v>
      </c>
      <c r="D130" s="216" t="s">
        <v>139</v>
      </c>
      <c r="E130" s="217" t="s">
        <v>149</v>
      </c>
      <c r="F130" s="218" t="s">
        <v>150</v>
      </c>
      <c r="G130" s="219" t="s">
        <v>142</v>
      </c>
      <c r="H130" s="220">
        <v>24.16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42</v>
      </c>
      <c r="O130" s="88"/>
      <c r="P130" s="226">
        <f>O130*H130</f>
        <v>0</v>
      </c>
      <c r="Q130" s="226">
        <v>0.00438</v>
      </c>
      <c r="R130" s="226">
        <f>Q130*H130</f>
        <v>0.1058208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143</v>
      </c>
      <c r="AT130" s="228" t="s">
        <v>139</v>
      </c>
      <c r="AU130" s="228" t="s">
        <v>87</v>
      </c>
      <c r="AY130" s="14" t="s">
        <v>136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85</v>
      </c>
      <c r="BK130" s="229">
        <f>ROUND(I130*H130,2)</f>
        <v>0</v>
      </c>
      <c r="BL130" s="14" t="s">
        <v>143</v>
      </c>
      <c r="BM130" s="228" t="s">
        <v>420</v>
      </c>
    </row>
    <row r="131" spans="1:65" s="2" customFormat="1" ht="24.15" customHeight="1">
      <c r="A131" s="35"/>
      <c r="B131" s="36"/>
      <c r="C131" s="216" t="s">
        <v>148</v>
      </c>
      <c r="D131" s="216" t="s">
        <v>139</v>
      </c>
      <c r="E131" s="217" t="s">
        <v>152</v>
      </c>
      <c r="F131" s="218" t="s">
        <v>153</v>
      </c>
      <c r="G131" s="219" t="s">
        <v>142</v>
      </c>
      <c r="H131" s="220">
        <v>24.16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42</v>
      </c>
      <c r="O131" s="88"/>
      <c r="P131" s="226">
        <f>O131*H131</f>
        <v>0</v>
      </c>
      <c r="Q131" s="226">
        <v>0.00016</v>
      </c>
      <c r="R131" s="226">
        <f>Q131*H131</f>
        <v>0.0038656000000000003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143</v>
      </c>
      <c r="AT131" s="228" t="s">
        <v>139</v>
      </c>
      <c r="AU131" s="228" t="s">
        <v>87</v>
      </c>
      <c r="AY131" s="14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85</v>
      </c>
      <c r="BK131" s="229">
        <f>ROUND(I131*H131,2)</f>
        <v>0</v>
      </c>
      <c r="BL131" s="14" t="s">
        <v>143</v>
      </c>
      <c r="BM131" s="228" t="s">
        <v>421</v>
      </c>
    </row>
    <row r="132" spans="1:65" s="2" customFormat="1" ht="24.15" customHeight="1">
      <c r="A132" s="35"/>
      <c r="B132" s="36"/>
      <c r="C132" s="216" t="s">
        <v>143</v>
      </c>
      <c r="D132" s="216" t="s">
        <v>139</v>
      </c>
      <c r="E132" s="217" t="s">
        <v>156</v>
      </c>
      <c r="F132" s="218" t="s">
        <v>157</v>
      </c>
      <c r="G132" s="219" t="s">
        <v>142</v>
      </c>
      <c r="H132" s="220">
        <v>24.16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42</v>
      </c>
      <c r="O132" s="88"/>
      <c r="P132" s="226">
        <f>O132*H132</f>
        <v>0</v>
      </c>
      <c r="Q132" s="226">
        <v>0.00333</v>
      </c>
      <c r="R132" s="226">
        <f>Q132*H132</f>
        <v>0.0804528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143</v>
      </c>
      <c r="AT132" s="228" t="s">
        <v>139</v>
      </c>
      <c r="AU132" s="228" t="s">
        <v>87</v>
      </c>
      <c r="AY132" s="14" t="s">
        <v>136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85</v>
      </c>
      <c r="BK132" s="229">
        <f>ROUND(I132*H132,2)</f>
        <v>0</v>
      </c>
      <c r="BL132" s="14" t="s">
        <v>143</v>
      </c>
      <c r="BM132" s="228" t="s">
        <v>422</v>
      </c>
    </row>
    <row r="133" spans="1:65" s="2" customFormat="1" ht="16.5" customHeight="1">
      <c r="A133" s="35"/>
      <c r="B133" s="36"/>
      <c r="C133" s="216" t="s">
        <v>155</v>
      </c>
      <c r="D133" s="216" t="s">
        <v>139</v>
      </c>
      <c r="E133" s="217" t="s">
        <v>160</v>
      </c>
      <c r="F133" s="218" t="s">
        <v>161</v>
      </c>
      <c r="G133" s="219" t="s">
        <v>142</v>
      </c>
      <c r="H133" s="220">
        <v>250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42</v>
      </c>
      <c r="O133" s="88"/>
      <c r="P133" s="226">
        <f>O133*H133</f>
        <v>0</v>
      </c>
      <c r="Q133" s="226">
        <v>0.00026</v>
      </c>
      <c r="R133" s="226">
        <f>Q133*H133</f>
        <v>0.06499999999999999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143</v>
      </c>
      <c r="AT133" s="228" t="s">
        <v>139</v>
      </c>
      <c r="AU133" s="228" t="s">
        <v>87</v>
      </c>
      <c r="AY133" s="14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85</v>
      </c>
      <c r="BK133" s="229">
        <f>ROUND(I133*H133,2)</f>
        <v>0</v>
      </c>
      <c r="BL133" s="14" t="s">
        <v>143</v>
      </c>
      <c r="BM133" s="228" t="s">
        <v>423</v>
      </c>
    </row>
    <row r="134" spans="1:65" s="2" customFormat="1" ht="24.15" customHeight="1">
      <c r="A134" s="35"/>
      <c r="B134" s="36"/>
      <c r="C134" s="216" t="s">
        <v>159</v>
      </c>
      <c r="D134" s="216" t="s">
        <v>139</v>
      </c>
      <c r="E134" s="217" t="s">
        <v>164</v>
      </c>
      <c r="F134" s="218" t="s">
        <v>165</v>
      </c>
      <c r="G134" s="219" t="s">
        <v>142</v>
      </c>
      <c r="H134" s="220">
        <v>250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42</v>
      </c>
      <c r="O134" s="88"/>
      <c r="P134" s="226">
        <f>O134*H134</f>
        <v>0</v>
      </c>
      <c r="Q134" s="226">
        <v>0.00438</v>
      </c>
      <c r="R134" s="226">
        <f>Q134*H134</f>
        <v>1.095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143</v>
      </c>
      <c r="AT134" s="228" t="s">
        <v>139</v>
      </c>
      <c r="AU134" s="228" t="s">
        <v>87</v>
      </c>
      <c r="AY134" s="14" t="s">
        <v>136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85</v>
      </c>
      <c r="BK134" s="229">
        <f>ROUND(I134*H134,2)</f>
        <v>0</v>
      </c>
      <c r="BL134" s="14" t="s">
        <v>143</v>
      </c>
      <c r="BM134" s="228" t="s">
        <v>424</v>
      </c>
    </row>
    <row r="135" spans="1:65" s="2" customFormat="1" ht="24.15" customHeight="1">
      <c r="A135" s="35"/>
      <c r="B135" s="36"/>
      <c r="C135" s="216" t="s">
        <v>163</v>
      </c>
      <c r="D135" s="216" t="s">
        <v>139</v>
      </c>
      <c r="E135" s="217" t="s">
        <v>168</v>
      </c>
      <c r="F135" s="218" t="s">
        <v>169</v>
      </c>
      <c r="G135" s="219" t="s">
        <v>142</v>
      </c>
      <c r="H135" s="220">
        <v>250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42</v>
      </c>
      <c r="O135" s="88"/>
      <c r="P135" s="226">
        <f>O135*H135</f>
        <v>0</v>
      </c>
      <c r="Q135" s="226">
        <v>0.00016</v>
      </c>
      <c r="R135" s="226">
        <f>Q135*H135</f>
        <v>0.04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143</v>
      </c>
      <c r="AT135" s="228" t="s">
        <v>139</v>
      </c>
      <c r="AU135" s="228" t="s">
        <v>87</v>
      </c>
      <c r="AY135" s="14" t="s">
        <v>136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85</v>
      </c>
      <c r="BK135" s="229">
        <f>ROUND(I135*H135,2)</f>
        <v>0</v>
      </c>
      <c r="BL135" s="14" t="s">
        <v>143</v>
      </c>
      <c r="BM135" s="228" t="s">
        <v>425</v>
      </c>
    </row>
    <row r="136" spans="1:65" s="2" customFormat="1" ht="37.8" customHeight="1">
      <c r="A136" s="35"/>
      <c r="B136" s="36"/>
      <c r="C136" s="216" t="s">
        <v>167</v>
      </c>
      <c r="D136" s="216" t="s">
        <v>139</v>
      </c>
      <c r="E136" s="217" t="s">
        <v>180</v>
      </c>
      <c r="F136" s="218" t="s">
        <v>181</v>
      </c>
      <c r="G136" s="219" t="s">
        <v>142</v>
      </c>
      <c r="H136" s="220">
        <v>50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42</v>
      </c>
      <c r="O136" s="88"/>
      <c r="P136" s="226">
        <f>O136*H136</f>
        <v>0</v>
      </c>
      <c r="Q136" s="226">
        <v>0.00835</v>
      </c>
      <c r="R136" s="226">
        <f>Q136*H136</f>
        <v>0.4175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143</v>
      </c>
      <c r="AT136" s="228" t="s">
        <v>139</v>
      </c>
      <c r="AU136" s="228" t="s">
        <v>87</v>
      </c>
      <c r="AY136" s="14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85</v>
      </c>
      <c r="BK136" s="229">
        <f>ROUND(I136*H136,2)</f>
        <v>0</v>
      </c>
      <c r="BL136" s="14" t="s">
        <v>143</v>
      </c>
      <c r="BM136" s="228" t="s">
        <v>426</v>
      </c>
    </row>
    <row r="137" spans="1:65" s="2" customFormat="1" ht="24.15" customHeight="1">
      <c r="A137" s="35"/>
      <c r="B137" s="36"/>
      <c r="C137" s="230" t="s">
        <v>171</v>
      </c>
      <c r="D137" s="230" t="s">
        <v>184</v>
      </c>
      <c r="E137" s="231" t="s">
        <v>185</v>
      </c>
      <c r="F137" s="232" t="s">
        <v>186</v>
      </c>
      <c r="G137" s="233" t="s">
        <v>142</v>
      </c>
      <c r="H137" s="234">
        <v>55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42</v>
      </c>
      <c r="O137" s="88"/>
      <c r="P137" s="226">
        <f>O137*H137</f>
        <v>0</v>
      </c>
      <c r="Q137" s="226">
        <v>0.0009</v>
      </c>
      <c r="R137" s="226">
        <f>Q137*H137</f>
        <v>0.049499999999999995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167</v>
      </c>
      <c r="AT137" s="228" t="s">
        <v>184</v>
      </c>
      <c r="AU137" s="228" t="s">
        <v>87</v>
      </c>
      <c r="AY137" s="14" t="s">
        <v>136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85</v>
      </c>
      <c r="BK137" s="229">
        <f>ROUND(I137*H137,2)</f>
        <v>0</v>
      </c>
      <c r="BL137" s="14" t="s">
        <v>143</v>
      </c>
      <c r="BM137" s="228" t="s">
        <v>427</v>
      </c>
    </row>
    <row r="138" spans="1:65" s="2" customFormat="1" ht="16.5" customHeight="1">
      <c r="A138" s="35"/>
      <c r="B138" s="36"/>
      <c r="C138" s="216" t="s">
        <v>175</v>
      </c>
      <c r="D138" s="216" t="s">
        <v>139</v>
      </c>
      <c r="E138" s="217" t="s">
        <v>189</v>
      </c>
      <c r="F138" s="218" t="s">
        <v>190</v>
      </c>
      <c r="G138" s="219" t="s">
        <v>191</v>
      </c>
      <c r="H138" s="220">
        <v>109.7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42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143</v>
      </c>
      <c r="AT138" s="228" t="s">
        <v>139</v>
      </c>
      <c r="AU138" s="228" t="s">
        <v>87</v>
      </c>
      <c r="AY138" s="14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85</v>
      </c>
      <c r="BK138" s="229">
        <f>ROUND(I138*H138,2)</f>
        <v>0</v>
      </c>
      <c r="BL138" s="14" t="s">
        <v>143</v>
      </c>
      <c r="BM138" s="228" t="s">
        <v>428</v>
      </c>
    </row>
    <row r="139" spans="1:65" s="2" customFormat="1" ht="24.15" customHeight="1">
      <c r="A139" s="35"/>
      <c r="B139" s="36"/>
      <c r="C139" s="230" t="s">
        <v>179</v>
      </c>
      <c r="D139" s="230" t="s">
        <v>184</v>
      </c>
      <c r="E139" s="231" t="s">
        <v>194</v>
      </c>
      <c r="F139" s="232" t="s">
        <v>195</v>
      </c>
      <c r="G139" s="233" t="s">
        <v>191</v>
      </c>
      <c r="H139" s="234">
        <v>87.9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42</v>
      </c>
      <c r="O139" s="88"/>
      <c r="P139" s="226">
        <f>O139*H139</f>
        <v>0</v>
      </c>
      <c r="Q139" s="226">
        <v>3E-05</v>
      </c>
      <c r="R139" s="226">
        <f>Q139*H139</f>
        <v>0.002637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167</v>
      </c>
      <c r="AT139" s="228" t="s">
        <v>184</v>
      </c>
      <c r="AU139" s="228" t="s">
        <v>87</v>
      </c>
      <c r="AY139" s="14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85</v>
      </c>
      <c r="BK139" s="229">
        <f>ROUND(I139*H139,2)</f>
        <v>0</v>
      </c>
      <c r="BL139" s="14" t="s">
        <v>143</v>
      </c>
      <c r="BM139" s="228" t="s">
        <v>429</v>
      </c>
    </row>
    <row r="140" spans="1:65" s="2" customFormat="1" ht="24.15" customHeight="1">
      <c r="A140" s="35"/>
      <c r="B140" s="36"/>
      <c r="C140" s="230" t="s">
        <v>183</v>
      </c>
      <c r="D140" s="230" t="s">
        <v>184</v>
      </c>
      <c r="E140" s="231" t="s">
        <v>197</v>
      </c>
      <c r="F140" s="232" t="s">
        <v>198</v>
      </c>
      <c r="G140" s="233" t="s">
        <v>191</v>
      </c>
      <c r="H140" s="234">
        <v>4.9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42</v>
      </c>
      <c r="O140" s="88"/>
      <c r="P140" s="226">
        <f>O140*H140</f>
        <v>0</v>
      </c>
      <c r="Q140" s="226">
        <v>0.0003</v>
      </c>
      <c r="R140" s="226">
        <f>Q140*H140</f>
        <v>0.00147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167</v>
      </c>
      <c r="AT140" s="228" t="s">
        <v>184</v>
      </c>
      <c r="AU140" s="228" t="s">
        <v>87</v>
      </c>
      <c r="AY140" s="14" t="s">
        <v>136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85</v>
      </c>
      <c r="BK140" s="229">
        <f>ROUND(I140*H140,2)</f>
        <v>0</v>
      </c>
      <c r="BL140" s="14" t="s">
        <v>143</v>
      </c>
      <c r="BM140" s="228" t="s">
        <v>430</v>
      </c>
    </row>
    <row r="141" spans="1:65" s="2" customFormat="1" ht="24.15" customHeight="1">
      <c r="A141" s="35"/>
      <c r="B141" s="36"/>
      <c r="C141" s="230" t="s">
        <v>188</v>
      </c>
      <c r="D141" s="230" t="s">
        <v>184</v>
      </c>
      <c r="E141" s="231" t="s">
        <v>201</v>
      </c>
      <c r="F141" s="232" t="s">
        <v>202</v>
      </c>
      <c r="G141" s="233" t="s">
        <v>191</v>
      </c>
      <c r="H141" s="234">
        <v>16.9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42</v>
      </c>
      <c r="O141" s="88"/>
      <c r="P141" s="226">
        <f>O141*H141</f>
        <v>0</v>
      </c>
      <c r="Q141" s="226">
        <v>4E-05</v>
      </c>
      <c r="R141" s="226">
        <f>Q141*H141</f>
        <v>0.000676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167</v>
      </c>
      <c r="AT141" s="228" t="s">
        <v>184</v>
      </c>
      <c r="AU141" s="228" t="s">
        <v>87</v>
      </c>
      <c r="AY141" s="14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85</v>
      </c>
      <c r="BK141" s="229">
        <f>ROUND(I141*H141,2)</f>
        <v>0</v>
      </c>
      <c r="BL141" s="14" t="s">
        <v>143</v>
      </c>
      <c r="BM141" s="228" t="s">
        <v>431</v>
      </c>
    </row>
    <row r="142" spans="1:65" s="2" customFormat="1" ht="24.15" customHeight="1">
      <c r="A142" s="35"/>
      <c r="B142" s="36"/>
      <c r="C142" s="216" t="s">
        <v>193</v>
      </c>
      <c r="D142" s="216" t="s">
        <v>139</v>
      </c>
      <c r="E142" s="217" t="s">
        <v>140</v>
      </c>
      <c r="F142" s="218" t="s">
        <v>141</v>
      </c>
      <c r="G142" s="219" t="s">
        <v>142</v>
      </c>
      <c r="H142" s="220">
        <v>250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42</v>
      </c>
      <c r="O142" s="88"/>
      <c r="P142" s="226">
        <f>O142*H142</f>
        <v>0</v>
      </c>
      <c r="Q142" s="226">
        <v>0.004</v>
      </c>
      <c r="R142" s="226">
        <f>Q142*H142</f>
        <v>1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143</v>
      </c>
      <c r="AT142" s="228" t="s">
        <v>139</v>
      </c>
      <c r="AU142" s="228" t="s">
        <v>87</v>
      </c>
      <c r="AY142" s="14" t="s">
        <v>136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85</v>
      </c>
      <c r="BK142" s="229">
        <f>ROUND(I142*H142,2)</f>
        <v>0</v>
      </c>
      <c r="BL142" s="14" t="s">
        <v>143</v>
      </c>
      <c r="BM142" s="228" t="s">
        <v>432</v>
      </c>
    </row>
    <row r="143" spans="1:65" s="2" customFormat="1" ht="24.15" customHeight="1">
      <c r="A143" s="35"/>
      <c r="B143" s="36"/>
      <c r="C143" s="216" t="s">
        <v>8</v>
      </c>
      <c r="D143" s="216" t="s">
        <v>139</v>
      </c>
      <c r="E143" s="217" t="s">
        <v>176</v>
      </c>
      <c r="F143" s="218" t="s">
        <v>177</v>
      </c>
      <c r="G143" s="219" t="s">
        <v>142</v>
      </c>
      <c r="H143" s="220">
        <v>15.834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42</v>
      </c>
      <c r="O143" s="88"/>
      <c r="P143" s="226">
        <f>O143*H143</f>
        <v>0</v>
      </c>
      <c r="Q143" s="226">
        <v>0.0057</v>
      </c>
      <c r="R143" s="226">
        <f>Q143*H143</f>
        <v>0.0902538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143</v>
      </c>
      <c r="AT143" s="228" t="s">
        <v>139</v>
      </c>
      <c r="AU143" s="228" t="s">
        <v>87</v>
      </c>
      <c r="AY143" s="14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85</v>
      </c>
      <c r="BK143" s="229">
        <f>ROUND(I143*H143,2)</f>
        <v>0</v>
      </c>
      <c r="BL143" s="14" t="s">
        <v>143</v>
      </c>
      <c r="BM143" s="228" t="s">
        <v>433</v>
      </c>
    </row>
    <row r="144" spans="1:65" s="2" customFormat="1" ht="24.15" customHeight="1">
      <c r="A144" s="35"/>
      <c r="B144" s="36"/>
      <c r="C144" s="216" t="s">
        <v>200</v>
      </c>
      <c r="D144" s="216" t="s">
        <v>139</v>
      </c>
      <c r="E144" s="217" t="s">
        <v>172</v>
      </c>
      <c r="F144" s="218" t="s">
        <v>173</v>
      </c>
      <c r="G144" s="219" t="s">
        <v>142</v>
      </c>
      <c r="H144" s="220">
        <v>250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42</v>
      </c>
      <c r="O144" s="88"/>
      <c r="P144" s="226">
        <f>O144*H144</f>
        <v>0</v>
      </c>
      <c r="Q144" s="226">
        <v>0.00333</v>
      </c>
      <c r="R144" s="226">
        <f>Q144*H144</f>
        <v>0.8325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143</v>
      </c>
      <c r="AT144" s="228" t="s">
        <v>139</v>
      </c>
      <c r="AU144" s="228" t="s">
        <v>87</v>
      </c>
      <c r="AY144" s="14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85</v>
      </c>
      <c r="BK144" s="229">
        <f>ROUND(I144*H144,2)</f>
        <v>0</v>
      </c>
      <c r="BL144" s="14" t="s">
        <v>143</v>
      </c>
      <c r="BM144" s="228" t="s">
        <v>434</v>
      </c>
    </row>
    <row r="145" spans="1:65" s="2" customFormat="1" ht="16.5" customHeight="1">
      <c r="A145" s="35"/>
      <c r="B145" s="36"/>
      <c r="C145" s="216" t="s">
        <v>204</v>
      </c>
      <c r="D145" s="216" t="s">
        <v>139</v>
      </c>
      <c r="E145" s="217" t="s">
        <v>205</v>
      </c>
      <c r="F145" s="218" t="s">
        <v>206</v>
      </c>
      <c r="G145" s="219" t="s">
        <v>142</v>
      </c>
      <c r="H145" s="220">
        <v>44.96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42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143</v>
      </c>
      <c r="AT145" s="228" t="s">
        <v>139</v>
      </c>
      <c r="AU145" s="228" t="s">
        <v>87</v>
      </c>
      <c r="AY145" s="14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85</v>
      </c>
      <c r="BK145" s="229">
        <f>ROUND(I145*H145,2)</f>
        <v>0</v>
      </c>
      <c r="BL145" s="14" t="s">
        <v>143</v>
      </c>
      <c r="BM145" s="228" t="s">
        <v>435</v>
      </c>
    </row>
    <row r="146" spans="1:65" s="2" customFormat="1" ht="21.75" customHeight="1">
      <c r="A146" s="35"/>
      <c r="B146" s="36"/>
      <c r="C146" s="216" t="s">
        <v>208</v>
      </c>
      <c r="D146" s="216" t="s">
        <v>139</v>
      </c>
      <c r="E146" s="217" t="s">
        <v>209</v>
      </c>
      <c r="F146" s="218" t="s">
        <v>210</v>
      </c>
      <c r="G146" s="219" t="s">
        <v>142</v>
      </c>
      <c r="H146" s="220">
        <v>17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42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143</v>
      </c>
      <c r="AT146" s="228" t="s">
        <v>139</v>
      </c>
      <c r="AU146" s="228" t="s">
        <v>87</v>
      </c>
      <c r="AY146" s="14" t="s">
        <v>136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85</v>
      </c>
      <c r="BK146" s="229">
        <f>ROUND(I146*H146,2)</f>
        <v>0</v>
      </c>
      <c r="BL146" s="14" t="s">
        <v>143</v>
      </c>
      <c r="BM146" s="228" t="s">
        <v>436</v>
      </c>
    </row>
    <row r="147" spans="1:65" s="2" customFormat="1" ht="16.5" customHeight="1">
      <c r="A147" s="35"/>
      <c r="B147" s="36"/>
      <c r="C147" s="216" t="s">
        <v>212</v>
      </c>
      <c r="D147" s="216" t="s">
        <v>139</v>
      </c>
      <c r="E147" s="217" t="s">
        <v>213</v>
      </c>
      <c r="F147" s="218" t="s">
        <v>214</v>
      </c>
      <c r="G147" s="219" t="s">
        <v>142</v>
      </c>
      <c r="H147" s="220">
        <v>250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42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143</v>
      </c>
      <c r="AT147" s="228" t="s">
        <v>139</v>
      </c>
      <c r="AU147" s="228" t="s">
        <v>87</v>
      </c>
      <c r="AY147" s="14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85</v>
      </c>
      <c r="BK147" s="229">
        <f>ROUND(I147*H147,2)</f>
        <v>0</v>
      </c>
      <c r="BL147" s="14" t="s">
        <v>143</v>
      </c>
      <c r="BM147" s="228" t="s">
        <v>437</v>
      </c>
    </row>
    <row r="148" spans="1:65" s="2" customFormat="1" ht="24.15" customHeight="1">
      <c r="A148" s="35"/>
      <c r="B148" s="36"/>
      <c r="C148" s="216" t="s">
        <v>216</v>
      </c>
      <c r="D148" s="216" t="s">
        <v>139</v>
      </c>
      <c r="E148" s="217" t="s">
        <v>217</v>
      </c>
      <c r="F148" s="218" t="s">
        <v>218</v>
      </c>
      <c r="G148" s="219" t="s">
        <v>191</v>
      </c>
      <c r="H148" s="220">
        <v>38.62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42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143</v>
      </c>
      <c r="AT148" s="228" t="s">
        <v>139</v>
      </c>
      <c r="AU148" s="228" t="s">
        <v>87</v>
      </c>
      <c r="AY148" s="14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85</v>
      </c>
      <c r="BK148" s="229">
        <f>ROUND(I148*H148,2)</f>
        <v>0</v>
      </c>
      <c r="BL148" s="14" t="s">
        <v>143</v>
      </c>
      <c r="BM148" s="228" t="s">
        <v>438</v>
      </c>
    </row>
    <row r="149" spans="1:63" s="12" customFormat="1" ht="22.8" customHeight="1">
      <c r="A149" s="12"/>
      <c r="B149" s="200"/>
      <c r="C149" s="201"/>
      <c r="D149" s="202" t="s">
        <v>76</v>
      </c>
      <c r="E149" s="214" t="s">
        <v>171</v>
      </c>
      <c r="F149" s="214" t="s">
        <v>220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P150+SUM(P151:P160)</f>
        <v>0</v>
      </c>
      <c r="Q149" s="208"/>
      <c r="R149" s="209">
        <f>R150+SUM(R151:R160)</f>
        <v>0</v>
      </c>
      <c r="S149" s="208"/>
      <c r="T149" s="210">
        <f>T150+SUM(T151:T160)</f>
        <v>4.925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76</v>
      </c>
      <c r="AU149" s="212" t="s">
        <v>85</v>
      </c>
      <c r="AY149" s="211" t="s">
        <v>136</v>
      </c>
      <c r="BK149" s="213">
        <f>BK150+SUM(BK151:BK160)</f>
        <v>0</v>
      </c>
    </row>
    <row r="150" spans="1:65" s="2" customFormat="1" ht="16.5" customHeight="1">
      <c r="A150" s="35"/>
      <c r="B150" s="36"/>
      <c r="C150" s="216" t="s">
        <v>7</v>
      </c>
      <c r="D150" s="216" t="s">
        <v>139</v>
      </c>
      <c r="E150" s="217" t="s">
        <v>221</v>
      </c>
      <c r="F150" s="218" t="s">
        <v>222</v>
      </c>
      <c r="G150" s="219" t="s">
        <v>142</v>
      </c>
      <c r="H150" s="220">
        <v>12.5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42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0.014</v>
      </c>
      <c r="T150" s="227">
        <f>S150*H150</f>
        <v>0.17500000000000002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143</v>
      </c>
      <c r="AT150" s="228" t="s">
        <v>139</v>
      </c>
      <c r="AU150" s="228" t="s">
        <v>87</v>
      </c>
      <c r="AY150" s="14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85</v>
      </c>
      <c r="BK150" s="229">
        <f>ROUND(I150*H150,2)</f>
        <v>0</v>
      </c>
      <c r="BL150" s="14" t="s">
        <v>143</v>
      </c>
      <c r="BM150" s="228" t="s">
        <v>439</v>
      </c>
    </row>
    <row r="151" spans="1:65" s="2" customFormat="1" ht="16.5" customHeight="1">
      <c r="A151" s="35"/>
      <c r="B151" s="36"/>
      <c r="C151" s="216" t="s">
        <v>224</v>
      </c>
      <c r="D151" s="216" t="s">
        <v>139</v>
      </c>
      <c r="E151" s="217" t="s">
        <v>225</v>
      </c>
      <c r="F151" s="218" t="s">
        <v>226</v>
      </c>
      <c r="G151" s="219" t="s">
        <v>142</v>
      </c>
      <c r="H151" s="220">
        <v>250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42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0.014</v>
      </c>
      <c r="T151" s="227">
        <f>S151*H151</f>
        <v>3.5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143</v>
      </c>
      <c r="AT151" s="228" t="s">
        <v>139</v>
      </c>
      <c r="AU151" s="228" t="s">
        <v>87</v>
      </c>
      <c r="AY151" s="14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85</v>
      </c>
      <c r="BK151" s="229">
        <f>ROUND(I151*H151,2)</f>
        <v>0</v>
      </c>
      <c r="BL151" s="14" t="s">
        <v>143</v>
      </c>
      <c r="BM151" s="228" t="s">
        <v>440</v>
      </c>
    </row>
    <row r="152" spans="1:65" s="2" customFormat="1" ht="24.15" customHeight="1">
      <c r="A152" s="35"/>
      <c r="B152" s="36"/>
      <c r="C152" s="216" t="s">
        <v>228</v>
      </c>
      <c r="D152" s="216" t="s">
        <v>139</v>
      </c>
      <c r="E152" s="217" t="s">
        <v>229</v>
      </c>
      <c r="F152" s="218" t="s">
        <v>230</v>
      </c>
      <c r="G152" s="219" t="s">
        <v>142</v>
      </c>
      <c r="H152" s="220">
        <v>250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42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0.005</v>
      </c>
      <c r="T152" s="227">
        <f>S152*H152</f>
        <v>1.25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143</v>
      </c>
      <c r="AT152" s="228" t="s">
        <v>139</v>
      </c>
      <c r="AU152" s="228" t="s">
        <v>87</v>
      </c>
      <c r="AY152" s="14" t="s">
        <v>136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85</v>
      </c>
      <c r="BK152" s="229">
        <f>ROUND(I152*H152,2)</f>
        <v>0</v>
      </c>
      <c r="BL152" s="14" t="s">
        <v>143</v>
      </c>
      <c r="BM152" s="228" t="s">
        <v>441</v>
      </c>
    </row>
    <row r="153" spans="1:65" s="2" customFormat="1" ht="33" customHeight="1">
      <c r="A153" s="35"/>
      <c r="B153" s="36"/>
      <c r="C153" s="216" t="s">
        <v>232</v>
      </c>
      <c r="D153" s="216" t="s">
        <v>139</v>
      </c>
      <c r="E153" s="217" t="s">
        <v>233</v>
      </c>
      <c r="F153" s="218" t="s">
        <v>234</v>
      </c>
      <c r="G153" s="219" t="s">
        <v>235</v>
      </c>
      <c r="H153" s="220">
        <v>5.089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42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143</v>
      </c>
      <c r="AT153" s="228" t="s">
        <v>139</v>
      </c>
      <c r="AU153" s="228" t="s">
        <v>87</v>
      </c>
      <c r="AY153" s="14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85</v>
      </c>
      <c r="BK153" s="229">
        <f>ROUND(I153*H153,2)</f>
        <v>0</v>
      </c>
      <c r="BL153" s="14" t="s">
        <v>143</v>
      </c>
      <c r="BM153" s="228" t="s">
        <v>442</v>
      </c>
    </row>
    <row r="154" spans="1:65" s="2" customFormat="1" ht="16.5" customHeight="1">
      <c r="A154" s="35"/>
      <c r="B154" s="36"/>
      <c r="C154" s="216" t="s">
        <v>237</v>
      </c>
      <c r="D154" s="216" t="s">
        <v>139</v>
      </c>
      <c r="E154" s="217" t="s">
        <v>238</v>
      </c>
      <c r="F154" s="218" t="s">
        <v>239</v>
      </c>
      <c r="G154" s="219" t="s">
        <v>191</v>
      </c>
      <c r="H154" s="220">
        <v>10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42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240</v>
      </c>
      <c r="AT154" s="228" t="s">
        <v>139</v>
      </c>
      <c r="AU154" s="228" t="s">
        <v>87</v>
      </c>
      <c r="AY154" s="14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85</v>
      </c>
      <c r="BK154" s="229">
        <f>ROUND(I154*H154,2)</f>
        <v>0</v>
      </c>
      <c r="BL154" s="14" t="s">
        <v>240</v>
      </c>
      <c r="BM154" s="228" t="s">
        <v>443</v>
      </c>
    </row>
    <row r="155" spans="1:65" s="2" customFormat="1" ht="24.15" customHeight="1">
      <c r="A155" s="35"/>
      <c r="B155" s="36"/>
      <c r="C155" s="216" t="s">
        <v>242</v>
      </c>
      <c r="D155" s="216" t="s">
        <v>139</v>
      </c>
      <c r="E155" s="217" t="s">
        <v>243</v>
      </c>
      <c r="F155" s="218" t="s">
        <v>244</v>
      </c>
      <c r="G155" s="219" t="s">
        <v>235</v>
      </c>
      <c r="H155" s="220">
        <v>5.089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42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143</v>
      </c>
      <c r="AT155" s="228" t="s">
        <v>139</v>
      </c>
      <c r="AU155" s="228" t="s">
        <v>87</v>
      </c>
      <c r="AY155" s="14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85</v>
      </c>
      <c r="BK155" s="229">
        <f>ROUND(I155*H155,2)</f>
        <v>0</v>
      </c>
      <c r="BL155" s="14" t="s">
        <v>143</v>
      </c>
      <c r="BM155" s="228" t="s">
        <v>444</v>
      </c>
    </row>
    <row r="156" spans="1:65" s="2" customFormat="1" ht="24.15" customHeight="1">
      <c r="A156" s="35"/>
      <c r="B156" s="36"/>
      <c r="C156" s="216" t="s">
        <v>246</v>
      </c>
      <c r="D156" s="216" t="s">
        <v>139</v>
      </c>
      <c r="E156" s="217" t="s">
        <v>247</v>
      </c>
      <c r="F156" s="218" t="s">
        <v>248</v>
      </c>
      <c r="G156" s="219" t="s">
        <v>235</v>
      </c>
      <c r="H156" s="220">
        <v>239.551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42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143</v>
      </c>
      <c r="AT156" s="228" t="s">
        <v>139</v>
      </c>
      <c r="AU156" s="228" t="s">
        <v>87</v>
      </c>
      <c r="AY156" s="14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85</v>
      </c>
      <c r="BK156" s="229">
        <f>ROUND(I156*H156,2)</f>
        <v>0</v>
      </c>
      <c r="BL156" s="14" t="s">
        <v>143</v>
      </c>
      <c r="BM156" s="228" t="s">
        <v>445</v>
      </c>
    </row>
    <row r="157" spans="1:65" s="2" customFormat="1" ht="33" customHeight="1">
      <c r="A157" s="35"/>
      <c r="B157" s="36"/>
      <c r="C157" s="216" t="s">
        <v>250</v>
      </c>
      <c r="D157" s="216" t="s">
        <v>139</v>
      </c>
      <c r="E157" s="217" t="s">
        <v>251</v>
      </c>
      <c r="F157" s="218" t="s">
        <v>252</v>
      </c>
      <c r="G157" s="219" t="s">
        <v>235</v>
      </c>
      <c r="H157" s="220">
        <v>3.5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42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240</v>
      </c>
      <c r="AT157" s="228" t="s">
        <v>139</v>
      </c>
      <c r="AU157" s="228" t="s">
        <v>87</v>
      </c>
      <c r="AY157" s="14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85</v>
      </c>
      <c r="BK157" s="229">
        <f>ROUND(I157*H157,2)</f>
        <v>0</v>
      </c>
      <c r="BL157" s="14" t="s">
        <v>240</v>
      </c>
      <c r="BM157" s="228" t="s">
        <v>446</v>
      </c>
    </row>
    <row r="158" spans="1:65" s="2" customFormat="1" ht="33" customHeight="1">
      <c r="A158" s="35"/>
      <c r="B158" s="36"/>
      <c r="C158" s="216" t="s">
        <v>254</v>
      </c>
      <c r="D158" s="216" t="s">
        <v>139</v>
      </c>
      <c r="E158" s="217" t="s">
        <v>255</v>
      </c>
      <c r="F158" s="218" t="s">
        <v>256</v>
      </c>
      <c r="G158" s="219" t="s">
        <v>235</v>
      </c>
      <c r="H158" s="220">
        <v>0.9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42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240</v>
      </c>
      <c r="AT158" s="228" t="s">
        <v>139</v>
      </c>
      <c r="AU158" s="228" t="s">
        <v>87</v>
      </c>
      <c r="AY158" s="14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85</v>
      </c>
      <c r="BK158" s="229">
        <f>ROUND(I158*H158,2)</f>
        <v>0</v>
      </c>
      <c r="BL158" s="14" t="s">
        <v>240</v>
      </c>
      <c r="BM158" s="228" t="s">
        <v>447</v>
      </c>
    </row>
    <row r="159" spans="1:65" s="2" customFormat="1" ht="37.8" customHeight="1">
      <c r="A159" s="35"/>
      <c r="B159" s="36"/>
      <c r="C159" s="216" t="s">
        <v>258</v>
      </c>
      <c r="D159" s="216" t="s">
        <v>139</v>
      </c>
      <c r="E159" s="217" t="s">
        <v>259</v>
      </c>
      <c r="F159" s="218" t="s">
        <v>260</v>
      </c>
      <c r="G159" s="219" t="s">
        <v>235</v>
      </c>
      <c r="H159" s="220">
        <v>0.686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42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240</v>
      </c>
      <c r="AT159" s="228" t="s">
        <v>139</v>
      </c>
      <c r="AU159" s="228" t="s">
        <v>87</v>
      </c>
      <c r="AY159" s="14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85</v>
      </c>
      <c r="BK159" s="229">
        <f>ROUND(I159*H159,2)</f>
        <v>0</v>
      </c>
      <c r="BL159" s="14" t="s">
        <v>240</v>
      </c>
      <c r="BM159" s="228" t="s">
        <v>448</v>
      </c>
    </row>
    <row r="160" spans="1:63" s="12" customFormat="1" ht="20.85" customHeight="1">
      <c r="A160" s="12"/>
      <c r="B160" s="200"/>
      <c r="C160" s="201"/>
      <c r="D160" s="202" t="s">
        <v>76</v>
      </c>
      <c r="E160" s="214" t="s">
        <v>262</v>
      </c>
      <c r="F160" s="214" t="s">
        <v>263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SUM(P161:P163)</f>
        <v>0</v>
      </c>
      <c r="Q160" s="208"/>
      <c r="R160" s="209">
        <f>SUM(R161:R163)</f>
        <v>0</v>
      </c>
      <c r="S160" s="208"/>
      <c r="T160" s="210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85</v>
      </c>
      <c r="AT160" s="212" t="s">
        <v>76</v>
      </c>
      <c r="AU160" s="212" t="s">
        <v>87</v>
      </c>
      <c r="AY160" s="211" t="s">
        <v>136</v>
      </c>
      <c r="BK160" s="213">
        <f>SUM(BK161:BK163)</f>
        <v>0</v>
      </c>
    </row>
    <row r="161" spans="1:65" s="2" customFormat="1" ht="37.8" customHeight="1">
      <c r="A161" s="35"/>
      <c r="B161" s="36"/>
      <c r="C161" s="216" t="s">
        <v>264</v>
      </c>
      <c r="D161" s="216" t="s">
        <v>139</v>
      </c>
      <c r="E161" s="217" t="s">
        <v>265</v>
      </c>
      <c r="F161" s="218" t="s">
        <v>266</v>
      </c>
      <c r="G161" s="219" t="s">
        <v>142</v>
      </c>
      <c r="H161" s="220">
        <v>250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42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143</v>
      </c>
      <c r="AT161" s="228" t="s">
        <v>139</v>
      </c>
      <c r="AU161" s="228" t="s">
        <v>148</v>
      </c>
      <c r="AY161" s="14" t="s">
        <v>136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85</v>
      </c>
      <c r="BK161" s="229">
        <f>ROUND(I161*H161,2)</f>
        <v>0</v>
      </c>
      <c r="BL161" s="14" t="s">
        <v>143</v>
      </c>
      <c r="BM161" s="228" t="s">
        <v>449</v>
      </c>
    </row>
    <row r="162" spans="1:65" s="2" customFormat="1" ht="33" customHeight="1">
      <c r="A162" s="35"/>
      <c r="B162" s="36"/>
      <c r="C162" s="216" t="s">
        <v>268</v>
      </c>
      <c r="D162" s="216" t="s">
        <v>139</v>
      </c>
      <c r="E162" s="217" t="s">
        <v>269</v>
      </c>
      <c r="F162" s="218" t="s">
        <v>270</v>
      </c>
      <c r="G162" s="219" t="s">
        <v>142</v>
      </c>
      <c r="H162" s="220">
        <v>11295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42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143</v>
      </c>
      <c r="AT162" s="228" t="s">
        <v>139</v>
      </c>
      <c r="AU162" s="228" t="s">
        <v>148</v>
      </c>
      <c r="AY162" s="14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85</v>
      </c>
      <c r="BK162" s="229">
        <f>ROUND(I162*H162,2)</f>
        <v>0</v>
      </c>
      <c r="BL162" s="14" t="s">
        <v>143</v>
      </c>
      <c r="BM162" s="228" t="s">
        <v>450</v>
      </c>
    </row>
    <row r="163" spans="1:65" s="2" customFormat="1" ht="37.8" customHeight="1">
      <c r="A163" s="35"/>
      <c r="B163" s="36"/>
      <c r="C163" s="216" t="s">
        <v>272</v>
      </c>
      <c r="D163" s="216" t="s">
        <v>139</v>
      </c>
      <c r="E163" s="217" t="s">
        <v>273</v>
      </c>
      <c r="F163" s="218" t="s">
        <v>274</v>
      </c>
      <c r="G163" s="219" t="s">
        <v>142</v>
      </c>
      <c r="H163" s="220">
        <v>250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42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143</v>
      </c>
      <c r="AT163" s="228" t="s">
        <v>139</v>
      </c>
      <c r="AU163" s="228" t="s">
        <v>148</v>
      </c>
      <c r="AY163" s="14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85</v>
      </c>
      <c r="BK163" s="229">
        <f>ROUND(I163*H163,2)</f>
        <v>0</v>
      </c>
      <c r="BL163" s="14" t="s">
        <v>143</v>
      </c>
      <c r="BM163" s="228" t="s">
        <v>451</v>
      </c>
    </row>
    <row r="164" spans="1:63" s="12" customFormat="1" ht="22.8" customHeight="1">
      <c r="A164" s="12"/>
      <c r="B164" s="200"/>
      <c r="C164" s="201"/>
      <c r="D164" s="202" t="s">
        <v>76</v>
      </c>
      <c r="E164" s="214" t="s">
        <v>276</v>
      </c>
      <c r="F164" s="214" t="s">
        <v>277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SUM(P165:P166)</f>
        <v>0</v>
      </c>
      <c r="Q164" s="208"/>
      <c r="R164" s="209">
        <f>SUM(R165:R166)</f>
        <v>0</v>
      </c>
      <c r="S164" s="208"/>
      <c r="T164" s="21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85</v>
      </c>
      <c r="AT164" s="212" t="s">
        <v>76</v>
      </c>
      <c r="AU164" s="212" t="s">
        <v>85</v>
      </c>
      <c r="AY164" s="211" t="s">
        <v>136</v>
      </c>
      <c r="BK164" s="213">
        <f>SUM(BK165:BK166)</f>
        <v>0</v>
      </c>
    </row>
    <row r="165" spans="1:65" s="2" customFormat="1" ht="16.5" customHeight="1">
      <c r="A165" s="35"/>
      <c r="B165" s="36"/>
      <c r="C165" s="216" t="s">
        <v>278</v>
      </c>
      <c r="D165" s="216" t="s">
        <v>139</v>
      </c>
      <c r="E165" s="217" t="s">
        <v>279</v>
      </c>
      <c r="F165" s="218" t="s">
        <v>280</v>
      </c>
      <c r="G165" s="219" t="s">
        <v>281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42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240</v>
      </c>
      <c r="AT165" s="228" t="s">
        <v>139</v>
      </c>
      <c r="AU165" s="228" t="s">
        <v>87</v>
      </c>
      <c r="AY165" s="14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85</v>
      </c>
      <c r="BK165" s="229">
        <f>ROUND(I165*H165,2)</f>
        <v>0</v>
      </c>
      <c r="BL165" s="14" t="s">
        <v>240</v>
      </c>
      <c r="BM165" s="228" t="s">
        <v>452</v>
      </c>
    </row>
    <row r="166" spans="1:65" s="2" customFormat="1" ht="16.5" customHeight="1">
      <c r="A166" s="35"/>
      <c r="B166" s="36"/>
      <c r="C166" s="216" t="s">
        <v>283</v>
      </c>
      <c r="D166" s="216" t="s">
        <v>139</v>
      </c>
      <c r="E166" s="217" t="s">
        <v>284</v>
      </c>
      <c r="F166" s="218" t="s">
        <v>285</v>
      </c>
      <c r="G166" s="219" t="s">
        <v>235</v>
      </c>
      <c r="H166" s="220">
        <v>3.791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42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143</v>
      </c>
      <c r="AT166" s="228" t="s">
        <v>139</v>
      </c>
      <c r="AU166" s="228" t="s">
        <v>87</v>
      </c>
      <c r="AY166" s="14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85</v>
      </c>
      <c r="BK166" s="229">
        <f>ROUND(I166*H166,2)</f>
        <v>0</v>
      </c>
      <c r="BL166" s="14" t="s">
        <v>143</v>
      </c>
      <c r="BM166" s="228" t="s">
        <v>453</v>
      </c>
    </row>
    <row r="167" spans="1:63" s="12" customFormat="1" ht="25.9" customHeight="1">
      <c r="A167" s="12"/>
      <c r="B167" s="200"/>
      <c r="C167" s="201"/>
      <c r="D167" s="202" t="s">
        <v>76</v>
      </c>
      <c r="E167" s="203" t="s">
        <v>287</v>
      </c>
      <c r="F167" s="203" t="s">
        <v>288</v>
      </c>
      <c r="G167" s="201"/>
      <c r="H167" s="201"/>
      <c r="I167" s="204"/>
      <c r="J167" s="205">
        <f>BK167</f>
        <v>0</v>
      </c>
      <c r="K167" s="201"/>
      <c r="L167" s="206"/>
      <c r="M167" s="207"/>
      <c r="N167" s="208"/>
      <c r="O167" s="208"/>
      <c r="P167" s="209">
        <f>P168+P171+P173+P181</f>
        <v>0</v>
      </c>
      <c r="Q167" s="208"/>
      <c r="R167" s="209">
        <f>R168+R171+R173+R181</f>
        <v>0.1886377</v>
      </c>
      <c r="S167" s="208"/>
      <c r="T167" s="210">
        <f>T168+T171+T173+T181</f>
        <v>0.1638547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87</v>
      </c>
      <c r="AT167" s="212" t="s">
        <v>76</v>
      </c>
      <c r="AU167" s="212" t="s">
        <v>77</v>
      </c>
      <c r="AY167" s="211" t="s">
        <v>136</v>
      </c>
      <c r="BK167" s="213">
        <f>BK168+BK171+BK173+BK181</f>
        <v>0</v>
      </c>
    </row>
    <row r="168" spans="1:63" s="12" customFormat="1" ht="22.8" customHeight="1">
      <c r="A168" s="12"/>
      <c r="B168" s="200"/>
      <c r="C168" s="201"/>
      <c r="D168" s="202" t="s">
        <v>76</v>
      </c>
      <c r="E168" s="214" t="s">
        <v>289</v>
      </c>
      <c r="F168" s="214" t="s">
        <v>290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SUM(P169:P170)</f>
        <v>0</v>
      </c>
      <c r="Q168" s="208"/>
      <c r="R168" s="209">
        <f>SUM(R169:R170)</f>
        <v>0.0604</v>
      </c>
      <c r="S168" s="208"/>
      <c r="T168" s="21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87</v>
      </c>
      <c r="AT168" s="212" t="s">
        <v>76</v>
      </c>
      <c r="AU168" s="212" t="s">
        <v>85</v>
      </c>
      <c r="AY168" s="211" t="s">
        <v>136</v>
      </c>
      <c r="BK168" s="213">
        <f>SUM(BK169:BK170)</f>
        <v>0</v>
      </c>
    </row>
    <row r="169" spans="1:65" s="2" customFormat="1" ht="24.15" customHeight="1">
      <c r="A169" s="35"/>
      <c r="B169" s="36"/>
      <c r="C169" s="216" t="s">
        <v>291</v>
      </c>
      <c r="D169" s="216" t="s">
        <v>139</v>
      </c>
      <c r="E169" s="217" t="s">
        <v>292</v>
      </c>
      <c r="F169" s="218" t="s">
        <v>293</v>
      </c>
      <c r="G169" s="219" t="s">
        <v>142</v>
      </c>
      <c r="H169" s="220">
        <v>15.834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42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200</v>
      </c>
      <c r="AT169" s="228" t="s">
        <v>139</v>
      </c>
      <c r="AU169" s="228" t="s">
        <v>87</v>
      </c>
      <c r="AY169" s="14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85</v>
      </c>
      <c r="BK169" s="229">
        <f>ROUND(I169*H169,2)</f>
        <v>0</v>
      </c>
      <c r="BL169" s="14" t="s">
        <v>200</v>
      </c>
      <c r="BM169" s="228" t="s">
        <v>454</v>
      </c>
    </row>
    <row r="170" spans="1:65" s="2" customFormat="1" ht="16.5" customHeight="1">
      <c r="A170" s="35"/>
      <c r="B170" s="36"/>
      <c r="C170" s="230" t="s">
        <v>295</v>
      </c>
      <c r="D170" s="230" t="s">
        <v>184</v>
      </c>
      <c r="E170" s="231" t="s">
        <v>296</v>
      </c>
      <c r="F170" s="232" t="s">
        <v>297</v>
      </c>
      <c r="G170" s="233" t="s">
        <v>298</v>
      </c>
      <c r="H170" s="234">
        <v>60.4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42</v>
      </c>
      <c r="O170" s="88"/>
      <c r="P170" s="226">
        <f>O170*H170</f>
        <v>0</v>
      </c>
      <c r="Q170" s="226">
        <v>0.001</v>
      </c>
      <c r="R170" s="226">
        <f>Q170*H170</f>
        <v>0.0604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268</v>
      </c>
      <c r="AT170" s="228" t="s">
        <v>184</v>
      </c>
      <c r="AU170" s="228" t="s">
        <v>87</v>
      </c>
      <c r="AY170" s="14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85</v>
      </c>
      <c r="BK170" s="229">
        <f>ROUND(I170*H170,2)</f>
        <v>0</v>
      </c>
      <c r="BL170" s="14" t="s">
        <v>200</v>
      </c>
      <c r="BM170" s="228" t="s">
        <v>455</v>
      </c>
    </row>
    <row r="171" spans="1:63" s="12" customFormat="1" ht="22.8" customHeight="1">
      <c r="A171" s="12"/>
      <c r="B171" s="200"/>
      <c r="C171" s="201"/>
      <c r="D171" s="202" t="s">
        <v>76</v>
      </c>
      <c r="E171" s="214" t="s">
        <v>300</v>
      </c>
      <c r="F171" s="214" t="s">
        <v>301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P172</f>
        <v>0</v>
      </c>
      <c r="Q171" s="208"/>
      <c r="R171" s="209">
        <f>R172</f>
        <v>0</v>
      </c>
      <c r="S171" s="208"/>
      <c r="T171" s="21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87</v>
      </c>
      <c r="AT171" s="212" t="s">
        <v>76</v>
      </c>
      <c r="AU171" s="212" t="s">
        <v>85</v>
      </c>
      <c r="AY171" s="211" t="s">
        <v>136</v>
      </c>
      <c r="BK171" s="213">
        <f>BK172</f>
        <v>0</v>
      </c>
    </row>
    <row r="172" spans="1:65" s="2" customFormat="1" ht="16.5" customHeight="1">
      <c r="A172" s="35"/>
      <c r="B172" s="36"/>
      <c r="C172" s="216" t="s">
        <v>302</v>
      </c>
      <c r="D172" s="216" t="s">
        <v>139</v>
      </c>
      <c r="E172" s="217" t="s">
        <v>303</v>
      </c>
      <c r="F172" s="218" t="s">
        <v>380</v>
      </c>
      <c r="G172" s="219" t="s">
        <v>281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42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200</v>
      </c>
      <c r="AT172" s="228" t="s">
        <v>139</v>
      </c>
      <c r="AU172" s="228" t="s">
        <v>87</v>
      </c>
      <c r="AY172" s="14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85</v>
      </c>
      <c r="BK172" s="229">
        <f>ROUND(I172*H172,2)</f>
        <v>0</v>
      </c>
      <c r="BL172" s="14" t="s">
        <v>200</v>
      </c>
      <c r="BM172" s="228" t="s">
        <v>456</v>
      </c>
    </row>
    <row r="173" spans="1:63" s="12" customFormat="1" ht="22.8" customHeight="1">
      <c r="A173" s="12"/>
      <c r="B173" s="200"/>
      <c r="C173" s="201"/>
      <c r="D173" s="202" t="s">
        <v>76</v>
      </c>
      <c r="E173" s="214" t="s">
        <v>382</v>
      </c>
      <c r="F173" s="214" t="s">
        <v>383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SUM(P174:P180)</f>
        <v>0</v>
      </c>
      <c r="Q173" s="208"/>
      <c r="R173" s="209">
        <f>SUM(R174:R180)</f>
        <v>0.1224117</v>
      </c>
      <c r="S173" s="208"/>
      <c r="T173" s="210">
        <f>SUM(T174:T180)</f>
        <v>0.1638547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87</v>
      </c>
      <c r="AT173" s="212" t="s">
        <v>76</v>
      </c>
      <c r="AU173" s="212" t="s">
        <v>85</v>
      </c>
      <c r="AY173" s="211" t="s">
        <v>136</v>
      </c>
      <c r="BK173" s="213">
        <f>SUM(BK174:BK180)</f>
        <v>0</v>
      </c>
    </row>
    <row r="174" spans="1:65" s="2" customFormat="1" ht="21.75" customHeight="1">
      <c r="A174" s="35"/>
      <c r="B174" s="36"/>
      <c r="C174" s="216" t="s">
        <v>308</v>
      </c>
      <c r="D174" s="216" t="s">
        <v>139</v>
      </c>
      <c r="E174" s="217" t="s">
        <v>457</v>
      </c>
      <c r="F174" s="218" t="s">
        <v>458</v>
      </c>
      <c r="G174" s="219" t="s">
        <v>191</v>
      </c>
      <c r="H174" s="220">
        <v>9.89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42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0.00223</v>
      </c>
      <c r="T174" s="227">
        <f>S174*H174</f>
        <v>0.022054700000000003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200</v>
      </c>
      <c r="AT174" s="228" t="s">
        <v>139</v>
      </c>
      <c r="AU174" s="228" t="s">
        <v>87</v>
      </c>
      <c r="AY174" s="14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85</v>
      </c>
      <c r="BK174" s="229">
        <f>ROUND(I174*H174,2)</f>
        <v>0</v>
      </c>
      <c r="BL174" s="14" t="s">
        <v>200</v>
      </c>
      <c r="BM174" s="228" t="s">
        <v>459</v>
      </c>
    </row>
    <row r="175" spans="1:65" s="2" customFormat="1" ht="16.5" customHeight="1">
      <c r="A175" s="35"/>
      <c r="B175" s="36"/>
      <c r="C175" s="216" t="s">
        <v>316</v>
      </c>
      <c r="D175" s="216" t="s">
        <v>139</v>
      </c>
      <c r="E175" s="217" t="s">
        <v>384</v>
      </c>
      <c r="F175" s="218" t="s">
        <v>385</v>
      </c>
      <c r="G175" s="219" t="s">
        <v>191</v>
      </c>
      <c r="H175" s="220">
        <v>33.02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42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0.0026</v>
      </c>
      <c r="T175" s="227">
        <f>S175*H175</f>
        <v>0.085852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200</v>
      </c>
      <c r="AT175" s="228" t="s">
        <v>139</v>
      </c>
      <c r="AU175" s="228" t="s">
        <v>87</v>
      </c>
      <c r="AY175" s="14" t="s">
        <v>136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85</v>
      </c>
      <c r="BK175" s="229">
        <f>ROUND(I175*H175,2)</f>
        <v>0</v>
      </c>
      <c r="BL175" s="14" t="s">
        <v>200</v>
      </c>
      <c r="BM175" s="228" t="s">
        <v>460</v>
      </c>
    </row>
    <row r="176" spans="1:65" s="2" customFormat="1" ht="16.5" customHeight="1">
      <c r="A176" s="35"/>
      <c r="B176" s="36"/>
      <c r="C176" s="216" t="s">
        <v>320</v>
      </c>
      <c r="D176" s="216" t="s">
        <v>139</v>
      </c>
      <c r="E176" s="217" t="s">
        <v>387</v>
      </c>
      <c r="F176" s="218" t="s">
        <v>388</v>
      </c>
      <c r="G176" s="219" t="s">
        <v>191</v>
      </c>
      <c r="H176" s="220">
        <v>14.2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42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0.00394</v>
      </c>
      <c r="T176" s="227">
        <f>S176*H176</f>
        <v>0.055948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200</v>
      </c>
      <c r="AT176" s="228" t="s">
        <v>139</v>
      </c>
      <c r="AU176" s="228" t="s">
        <v>87</v>
      </c>
      <c r="AY176" s="14" t="s">
        <v>136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85</v>
      </c>
      <c r="BK176" s="229">
        <f>ROUND(I176*H176,2)</f>
        <v>0</v>
      </c>
      <c r="BL176" s="14" t="s">
        <v>200</v>
      </c>
      <c r="BM176" s="228" t="s">
        <v>461</v>
      </c>
    </row>
    <row r="177" spans="1:65" s="2" customFormat="1" ht="24.15" customHeight="1">
      <c r="A177" s="35"/>
      <c r="B177" s="36"/>
      <c r="C177" s="216" t="s">
        <v>324</v>
      </c>
      <c r="D177" s="216" t="s">
        <v>139</v>
      </c>
      <c r="E177" s="217" t="s">
        <v>462</v>
      </c>
      <c r="F177" s="218" t="s">
        <v>463</v>
      </c>
      <c r="G177" s="219" t="s">
        <v>191</v>
      </c>
      <c r="H177" s="220">
        <v>9.89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42</v>
      </c>
      <c r="O177" s="88"/>
      <c r="P177" s="226">
        <f>O177*H177</f>
        <v>0</v>
      </c>
      <c r="Q177" s="226">
        <v>0.00351</v>
      </c>
      <c r="R177" s="226">
        <f>Q177*H177</f>
        <v>0.034713900000000006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200</v>
      </c>
      <c r="AT177" s="228" t="s">
        <v>139</v>
      </c>
      <c r="AU177" s="228" t="s">
        <v>87</v>
      </c>
      <c r="AY177" s="14" t="s">
        <v>136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85</v>
      </c>
      <c r="BK177" s="229">
        <f>ROUND(I177*H177,2)</f>
        <v>0</v>
      </c>
      <c r="BL177" s="14" t="s">
        <v>200</v>
      </c>
      <c r="BM177" s="228" t="s">
        <v>464</v>
      </c>
    </row>
    <row r="178" spans="1:65" s="2" customFormat="1" ht="24.15" customHeight="1">
      <c r="A178" s="35"/>
      <c r="B178" s="36"/>
      <c r="C178" s="216" t="s">
        <v>328</v>
      </c>
      <c r="D178" s="216" t="s">
        <v>139</v>
      </c>
      <c r="E178" s="217" t="s">
        <v>390</v>
      </c>
      <c r="F178" s="218" t="s">
        <v>391</v>
      </c>
      <c r="G178" s="219" t="s">
        <v>191</v>
      </c>
      <c r="H178" s="220">
        <v>33.02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42</v>
      </c>
      <c r="O178" s="88"/>
      <c r="P178" s="226">
        <f>O178*H178</f>
        <v>0</v>
      </c>
      <c r="Q178" s="226">
        <v>0.00169</v>
      </c>
      <c r="R178" s="226">
        <f>Q178*H178</f>
        <v>0.05580380000000001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200</v>
      </c>
      <c r="AT178" s="228" t="s">
        <v>139</v>
      </c>
      <c r="AU178" s="228" t="s">
        <v>87</v>
      </c>
      <c r="AY178" s="14" t="s">
        <v>136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85</v>
      </c>
      <c r="BK178" s="229">
        <f>ROUND(I178*H178,2)</f>
        <v>0</v>
      </c>
      <c r="BL178" s="14" t="s">
        <v>200</v>
      </c>
      <c r="BM178" s="228" t="s">
        <v>465</v>
      </c>
    </row>
    <row r="179" spans="1:65" s="2" customFormat="1" ht="24.15" customHeight="1">
      <c r="A179" s="35"/>
      <c r="B179" s="36"/>
      <c r="C179" s="216" t="s">
        <v>332</v>
      </c>
      <c r="D179" s="216" t="s">
        <v>139</v>
      </c>
      <c r="E179" s="217" t="s">
        <v>393</v>
      </c>
      <c r="F179" s="218" t="s">
        <v>394</v>
      </c>
      <c r="G179" s="219" t="s">
        <v>395</v>
      </c>
      <c r="H179" s="220">
        <v>3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42</v>
      </c>
      <c r="O179" s="88"/>
      <c r="P179" s="226">
        <f>O179*H179</f>
        <v>0</v>
      </c>
      <c r="Q179" s="226">
        <v>0.00036</v>
      </c>
      <c r="R179" s="226">
        <f>Q179*H179</f>
        <v>0.00108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200</v>
      </c>
      <c r="AT179" s="228" t="s">
        <v>139</v>
      </c>
      <c r="AU179" s="228" t="s">
        <v>87</v>
      </c>
      <c r="AY179" s="14" t="s">
        <v>136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85</v>
      </c>
      <c r="BK179" s="229">
        <f>ROUND(I179*H179,2)</f>
        <v>0</v>
      </c>
      <c r="BL179" s="14" t="s">
        <v>200</v>
      </c>
      <c r="BM179" s="228" t="s">
        <v>466</v>
      </c>
    </row>
    <row r="180" spans="1:65" s="2" customFormat="1" ht="24.15" customHeight="1">
      <c r="A180" s="35"/>
      <c r="B180" s="36"/>
      <c r="C180" s="216" t="s">
        <v>401</v>
      </c>
      <c r="D180" s="216" t="s">
        <v>139</v>
      </c>
      <c r="E180" s="217" t="s">
        <v>397</v>
      </c>
      <c r="F180" s="218" t="s">
        <v>398</v>
      </c>
      <c r="G180" s="219" t="s">
        <v>191</v>
      </c>
      <c r="H180" s="220">
        <v>14.2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42</v>
      </c>
      <c r="O180" s="88"/>
      <c r="P180" s="226">
        <f>O180*H180</f>
        <v>0</v>
      </c>
      <c r="Q180" s="226">
        <v>0.00217</v>
      </c>
      <c r="R180" s="226">
        <f>Q180*H180</f>
        <v>0.030813999999999998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200</v>
      </c>
      <c r="AT180" s="228" t="s">
        <v>139</v>
      </c>
      <c r="AU180" s="228" t="s">
        <v>87</v>
      </c>
      <c r="AY180" s="14" t="s">
        <v>136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85</v>
      </c>
      <c r="BK180" s="229">
        <f>ROUND(I180*H180,2)</f>
        <v>0</v>
      </c>
      <c r="BL180" s="14" t="s">
        <v>200</v>
      </c>
      <c r="BM180" s="228" t="s">
        <v>467</v>
      </c>
    </row>
    <row r="181" spans="1:63" s="12" customFormat="1" ht="22.8" customHeight="1">
      <c r="A181" s="12"/>
      <c r="B181" s="200"/>
      <c r="C181" s="201"/>
      <c r="D181" s="202" t="s">
        <v>76</v>
      </c>
      <c r="E181" s="214" t="s">
        <v>314</v>
      </c>
      <c r="F181" s="214" t="s">
        <v>315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SUM(P182:P186)</f>
        <v>0</v>
      </c>
      <c r="Q181" s="208"/>
      <c r="R181" s="209">
        <f>SUM(R182:R186)</f>
        <v>0.0058260000000000004</v>
      </c>
      <c r="S181" s="208"/>
      <c r="T181" s="210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1" t="s">
        <v>87</v>
      </c>
      <c r="AT181" s="212" t="s">
        <v>76</v>
      </c>
      <c r="AU181" s="212" t="s">
        <v>85</v>
      </c>
      <c r="AY181" s="211" t="s">
        <v>136</v>
      </c>
      <c r="BK181" s="213">
        <f>SUM(BK182:BK186)</f>
        <v>0</v>
      </c>
    </row>
    <row r="182" spans="1:65" s="2" customFormat="1" ht="24.15" customHeight="1">
      <c r="A182" s="35"/>
      <c r="B182" s="36"/>
      <c r="C182" s="216" t="s">
        <v>403</v>
      </c>
      <c r="D182" s="216" t="s">
        <v>139</v>
      </c>
      <c r="E182" s="217" t="s">
        <v>321</v>
      </c>
      <c r="F182" s="218" t="s">
        <v>322</v>
      </c>
      <c r="G182" s="219" t="s">
        <v>142</v>
      </c>
      <c r="H182" s="220">
        <v>14.565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42</v>
      </c>
      <c r="O182" s="88"/>
      <c r="P182" s="226">
        <f>O182*H182</f>
        <v>0</v>
      </c>
      <c r="Q182" s="226">
        <v>8E-05</v>
      </c>
      <c r="R182" s="226">
        <f>Q182*H182</f>
        <v>0.0011652000000000001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200</v>
      </c>
      <c r="AT182" s="228" t="s">
        <v>139</v>
      </c>
      <c r="AU182" s="228" t="s">
        <v>87</v>
      </c>
      <c r="AY182" s="14" t="s">
        <v>136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85</v>
      </c>
      <c r="BK182" s="229">
        <f>ROUND(I182*H182,2)</f>
        <v>0</v>
      </c>
      <c r="BL182" s="14" t="s">
        <v>200</v>
      </c>
      <c r="BM182" s="228" t="s">
        <v>468</v>
      </c>
    </row>
    <row r="183" spans="1:65" s="2" customFormat="1" ht="24.15" customHeight="1">
      <c r="A183" s="35"/>
      <c r="B183" s="36"/>
      <c r="C183" s="216" t="s">
        <v>405</v>
      </c>
      <c r="D183" s="216" t="s">
        <v>139</v>
      </c>
      <c r="E183" s="217" t="s">
        <v>317</v>
      </c>
      <c r="F183" s="218" t="s">
        <v>318</v>
      </c>
      <c r="G183" s="219" t="s">
        <v>142</v>
      </c>
      <c r="H183" s="220">
        <v>14.565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42</v>
      </c>
      <c r="O183" s="88"/>
      <c r="P183" s="226">
        <f>O183*H183</f>
        <v>0</v>
      </c>
      <c r="Q183" s="226">
        <v>6E-05</v>
      </c>
      <c r="R183" s="226">
        <f>Q183*H183</f>
        <v>0.0008739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200</v>
      </c>
      <c r="AT183" s="228" t="s">
        <v>139</v>
      </c>
      <c r="AU183" s="228" t="s">
        <v>87</v>
      </c>
      <c r="AY183" s="14" t="s">
        <v>136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85</v>
      </c>
      <c r="BK183" s="229">
        <f>ROUND(I183*H183,2)</f>
        <v>0</v>
      </c>
      <c r="BL183" s="14" t="s">
        <v>200</v>
      </c>
      <c r="BM183" s="228" t="s">
        <v>469</v>
      </c>
    </row>
    <row r="184" spans="1:65" s="2" customFormat="1" ht="24.15" customHeight="1">
      <c r="A184" s="35"/>
      <c r="B184" s="36"/>
      <c r="C184" s="216" t="s">
        <v>407</v>
      </c>
      <c r="D184" s="216" t="s">
        <v>139</v>
      </c>
      <c r="E184" s="217" t="s">
        <v>325</v>
      </c>
      <c r="F184" s="218" t="s">
        <v>326</v>
      </c>
      <c r="G184" s="219" t="s">
        <v>142</v>
      </c>
      <c r="H184" s="220">
        <v>14.565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42</v>
      </c>
      <c r="O184" s="88"/>
      <c r="P184" s="226">
        <f>O184*H184</f>
        <v>0</v>
      </c>
      <c r="Q184" s="226">
        <v>0.00014</v>
      </c>
      <c r="R184" s="226">
        <f>Q184*H184</f>
        <v>0.0020391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200</v>
      </c>
      <c r="AT184" s="228" t="s">
        <v>139</v>
      </c>
      <c r="AU184" s="228" t="s">
        <v>87</v>
      </c>
      <c r="AY184" s="14" t="s">
        <v>136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85</v>
      </c>
      <c r="BK184" s="229">
        <f>ROUND(I184*H184,2)</f>
        <v>0</v>
      </c>
      <c r="BL184" s="14" t="s">
        <v>200</v>
      </c>
      <c r="BM184" s="228" t="s">
        <v>470</v>
      </c>
    </row>
    <row r="185" spans="1:65" s="2" customFormat="1" ht="24.15" customHeight="1">
      <c r="A185" s="35"/>
      <c r="B185" s="36"/>
      <c r="C185" s="216" t="s">
        <v>471</v>
      </c>
      <c r="D185" s="216" t="s">
        <v>139</v>
      </c>
      <c r="E185" s="217" t="s">
        <v>329</v>
      </c>
      <c r="F185" s="218" t="s">
        <v>330</v>
      </c>
      <c r="G185" s="219" t="s">
        <v>142</v>
      </c>
      <c r="H185" s="220">
        <v>14.565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42</v>
      </c>
      <c r="O185" s="88"/>
      <c r="P185" s="226">
        <f>O185*H185</f>
        <v>0</v>
      </c>
      <c r="Q185" s="226">
        <v>0.00012</v>
      </c>
      <c r="R185" s="226">
        <f>Q185*H185</f>
        <v>0.0017478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200</v>
      </c>
      <c r="AT185" s="228" t="s">
        <v>139</v>
      </c>
      <c r="AU185" s="228" t="s">
        <v>87</v>
      </c>
      <c r="AY185" s="14" t="s">
        <v>136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85</v>
      </c>
      <c r="BK185" s="229">
        <f>ROUND(I185*H185,2)</f>
        <v>0</v>
      </c>
      <c r="BL185" s="14" t="s">
        <v>200</v>
      </c>
      <c r="BM185" s="228" t="s">
        <v>472</v>
      </c>
    </row>
    <row r="186" spans="1:65" s="2" customFormat="1" ht="16.5" customHeight="1">
      <c r="A186" s="35"/>
      <c r="B186" s="36"/>
      <c r="C186" s="216" t="s">
        <v>473</v>
      </c>
      <c r="D186" s="216" t="s">
        <v>139</v>
      </c>
      <c r="E186" s="217" t="s">
        <v>333</v>
      </c>
      <c r="F186" s="218" t="s">
        <v>334</v>
      </c>
      <c r="G186" s="219" t="s">
        <v>142</v>
      </c>
      <c r="H186" s="220">
        <v>250</v>
      </c>
      <c r="I186" s="221"/>
      <c r="J186" s="222">
        <f>ROUND(I186*H186,2)</f>
        <v>0</v>
      </c>
      <c r="K186" s="223"/>
      <c r="L186" s="41"/>
      <c r="M186" s="246" t="s">
        <v>1</v>
      </c>
      <c r="N186" s="247" t="s">
        <v>42</v>
      </c>
      <c r="O186" s="24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200</v>
      </c>
      <c r="AT186" s="228" t="s">
        <v>139</v>
      </c>
      <c r="AU186" s="228" t="s">
        <v>87</v>
      </c>
      <c r="AY186" s="14" t="s">
        <v>136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85</v>
      </c>
      <c r="BK186" s="229">
        <f>ROUND(I186*H186,2)</f>
        <v>0</v>
      </c>
      <c r="BL186" s="14" t="s">
        <v>200</v>
      </c>
      <c r="BM186" s="228" t="s">
        <v>474</v>
      </c>
    </row>
    <row r="187" spans="1:31" s="2" customFormat="1" ht="6.95" customHeight="1">
      <c r="A187" s="35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41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password="CC35" sheet="1" objects="1" scenarios="1" formatColumns="0" formatRows="0" autoFilter="0"/>
  <autoFilter ref="C125:K1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87</v>
      </c>
    </row>
    <row r="4" spans="2:46" s="1" customFormat="1" ht="24.95" customHeight="1">
      <c r="B4" s="17"/>
      <c r="D4" s="135" t="s">
        <v>103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objektů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475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28. 1. 2023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35</v>
      </c>
      <c r="F24" s="35"/>
      <c r="G24" s="35"/>
      <c r="H24" s="35"/>
      <c r="I24" s="137" t="s">
        <v>28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ROUND((SUM(BE118:BE122)),2)</f>
        <v>0</v>
      </c>
      <c r="G33" s="35"/>
      <c r="H33" s="35"/>
      <c r="I33" s="152">
        <v>0.21</v>
      </c>
      <c r="J33" s="151">
        <f>ROUND(((SUM(BE118:BE122))*I33),2)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ROUND((SUM(BF118:BF122)),2)</f>
        <v>0</v>
      </c>
      <c r="G34" s="35"/>
      <c r="H34" s="35"/>
      <c r="I34" s="152">
        <v>0.15</v>
      </c>
      <c r="J34" s="151">
        <f>ROUND(((SUM(BF118:BF122))*I34),2)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ROUND((SUM(BG118:BG122)),2)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ROUND((SUM(BH118:BH122)),2)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ROUND((SUM(BI118:BI122)),2)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Oprava objektů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06 - Oprava střechy Sázava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>Želivská Provozní</v>
      </c>
      <c r="G91" s="37"/>
      <c r="H91" s="37"/>
      <c r="I91" s="29" t="s">
        <v>32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Václav Hejkal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107</v>
      </c>
      <c r="D94" s="173"/>
      <c r="E94" s="173"/>
      <c r="F94" s="173"/>
      <c r="G94" s="173"/>
      <c r="H94" s="173"/>
      <c r="I94" s="173"/>
      <c r="J94" s="174" t="s">
        <v>108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109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110</v>
      </c>
    </row>
    <row r="97" spans="1:31" s="9" customFormat="1" ht="24.95" customHeight="1" hidden="1">
      <c r="A97" s="9"/>
      <c r="B97" s="176"/>
      <c r="C97" s="177"/>
      <c r="D97" s="178" t="s">
        <v>116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410</v>
      </c>
      <c r="E98" s="185"/>
      <c r="F98" s="185"/>
      <c r="G98" s="185"/>
      <c r="H98" s="185"/>
      <c r="I98" s="185"/>
      <c r="J98" s="186">
        <f>J120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121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71" t="str">
        <f>E7</f>
        <v>Oprava objektů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104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06 - Oprava střechy Sázava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29" t="s">
        <v>22</v>
      </c>
      <c r="J112" s="76" t="str">
        <f>IF(J12="","",J12)</f>
        <v>28. 1. 2023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Želivská Provozní</v>
      </c>
      <c r="G114" s="37"/>
      <c r="H114" s="37"/>
      <c r="I114" s="29" t="s">
        <v>32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30</v>
      </c>
      <c r="D115" s="37"/>
      <c r="E115" s="37"/>
      <c r="F115" s="24" t="str">
        <f>IF(E18="","",E18)</f>
        <v>Vyplň údaj</v>
      </c>
      <c r="G115" s="37"/>
      <c r="H115" s="37"/>
      <c r="I115" s="29" t="s">
        <v>34</v>
      </c>
      <c r="J115" s="33" t="str">
        <f>E24</f>
        <v>Václav Hejkal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8"/>
      <c r="B117" s="189"/>
      <c r="C117" s="190" t="s">
        <v>122</v>
      </c>
      <c r="D117" s="191" t="s">
        <v>62</v>
      </c>
      <c r="E117" s="191" t="s">
        <v>58</v>
      </c>
      <c r="F117" s="191" t="s">
        <v>59</v>
      </c>
      <c r="G117" s="191" t="s">
        <v>123</v>
      </c>
      <c r="H117" s="191" t="s">
        <v>124</v>
      </c>
      <c r="I117" s="191" t="s">
        <v>125</v>
      </c>
      <c r="J117" s="192" t="s">
        <v>108</v>
      </c>
      <c r="K117" s="193" t="s">
        <v>126</v>
      </c>
      <c r="L117" s="194"/>
      <c r="M117" s="97" t="s">
        <v>1</v>
      </c>
      <c r="N117" s="98" t="s">
        <v>41</v>
      </c>
      <c r="O117" s="98" t="s">
        <v>127</v>
      </c>
      <c r="P117" s="98" t="s">
        <v>128</v>
      </c>
      <c r="Q117" s="98" t="s">
        <v>129</v>
      </c>
      <c r="R117" s="98" t="s">
        <v>130</v>
      </c>
      <c r="S117" s="98" t="s">
        <v>131</v>
      </c>
      <c r="T117" s="99" t="s">
        <v>132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63" s="2" customFormat="1" ht="22.8" customHeight="1">
      <c r="A118" s="35"/>
      <c r="B118" s="36"/>
      <c r="C118" s="104" t="s">
        <v>133</v>
      </c>
      <c r="D118" s="37"/>
      <c r="E118" s="37"/>
      <c r="F118" s="37"/>
      <c r="G118" s="37"/>
      <c r="H118" s="37"/>
      <c r="I118" s="37"/>
      <c r="J118" s="195">
        <f>BK118</f>
        <v>0</v>
      </c>
      <c r="K118" s="37"/>
      <c r="L118" s="41"/>
      <c r="M118" s="100"/>
      <c r="N118" s="196"/>
      <c r="O118" s="101"/>
      <c r="P118" s="197">
        <f>P119</f>
        <v>0</v>
      </c>
      <c r="Q118" s="101"/>
      <c r="R118" s="197">
        <f>R119</f>
        <v>0</v>
      </c>
      <c r="S118" s="101"/>
      <c r="T118" s="19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110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76</v>
      </c>
      <c r="E119" s="203" t="s">
        <v>287</v>
      </c>
      <c r="F119" s="203" t="s">
        <v>288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</v>
      </c>
      <c r="S119" s="208"/>
      <c r="T119" s="21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87</v>
      </c>
      <c r="AT119" s="212" t="s">
        <v>76</v>
      </c>
      <c r="AU119" s="212" t="s">
        <v>77</v>
      </c>
      <c r="AY119" s="211" t="s">
        <v>136</v>
      </c>
      <c r="BK119" s="213">
        <f>BK120</f>
        <v>0</v>
      </c>
    </row>
    <row r="120" spans="1:63" s="12" customFormat="1" ht="22.8" customHeight="1">
      <c r="A120" s="12"/>
      <c r="B120" s="200"/>
      <c r="C120" s="201"/>
      <c r="D120" s="202" t="s">
        <v>76</v>
      </c>
      <c r="E120" s="214" t="s">
        <v>411</v>
      </c>
      <c r="F120" s="214" t="s">
        <v>412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SUM(P121:P122)</f>
        <v>0</v>
      </c>
      <c r="Q120" s="208"/>
      <c r="R120" s="209">
        <f>SUM(R121:R122)</f>
        <v>0</v>
      </c>
      <c r="S120" s="208"/>
      <c r="T120" s="210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87</v>
      </c>
      <c r="AT120" s="212" t="s">
        <v>76</v>
      </c>
      <c r="AU120" s="212" t="s">
        <v>85</v>
      </c>
      <c r="AY120" s="211" t="s">
        <v>136</v>
      </c>
      <c r="BK120" s="213">
        <f>SUM(BK121:BK122)</f>
        <v>0</v>
      </c>
    </row>
    <row r="121" spans="1:65" s="2" customFormat="1" ht="16.5" customHeight="1">
      <c r="A121" s="35"/>
      <c r="B121" s="36"/>
      <c r="C121" s="216" t="s">
        <v>85</v>
      </c>
      <c r="D121" s="216" t="s">
        <v>139</v>
      </c>
      <c r="E121" s="217" t="s">
        <v>413</v>
      </c>
      <c r="F121" s="218" t="s">
        <v>414</v>
      </c>
      <c r="G121" s="219" t="s">
        <v>281</v>
      </c>
      <c r="H121" s="220">
        <v>1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42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415</v>
      </c>
      <c r="AT121" s="228" t="s">
        <v>139</v>
      </c>
      <c r="AU121" s="228" t="s">
        <v>87</v>
      </c>
      <c r="AY121" s="14" t="s">
        <v>136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85</v>
      </c>
      <c r="BK121" s="229">
        <f>ROUND(I121*H121,2)</f>
        <v>0</v>
      </c>
      <c r="BL121" s="14" t="s">
        <v>415</v>
      </c>
      <c r="BM121" s="228" t="s">
        <v>476</v>
      </c>
    </row>
    <row r="122" spans="1:47" s="2" customFormat="1" ht="12">
      <c r="A122" s="35"/>
      <c r="B122" s="36"/>
      <c r="C122" s="37"/>
      <c r="D122" s="241" t="s">
        <v>312</v>
      </c>
      <c r="E122" s="37"/>
      <c r="F122" s="251" t="s">
        <v>477</v>
      </c>
      <c r="G122" s="37"/>
      <c r="H122" s="37"/>
      <c r="I122" s="243"/>
      <c r="J122" s="37"/>
      <c r="K122" s="37"/>
      <c r="L122" s="41"/>
      <c r="M122" s="252"/>
      <c r="N122" s="253"/>
      <c r="O122" s="248"/>
      <c r="P122" s="248"/>
      <c r="Q122" s="248"/>
      <c r="R122" s="248"/>
      <c r="S122" s="248"/>
      <c r="T122" s="254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312</v>
      </c>
      <c r="AU122" s="14" t="s">
        <v>87</v>
      </c>
    </row>
    <row r="123" spans="1:31" s="2" customFormat="1" ht="6.95" customHeight="1">
      <c r="A123" s="35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Hejkal</dc:creator>
  <cp:keywords/>
  <dc:description/>
  <cp:lastModifiedBy>Vaclav Hejkal</cp:lastModifiedBy>
  <dcterms:created xsi:type="dcterms:W3CDTF">2023-06-25T14:01:34Z</dcterms:created>
  <dcterms:modified xsi:type="dcterms:W3CDTF">2023-06-25T14:01:50Z</dcterms:modified>
  <cp:category/>
  <cp:version/>
  <cp:contentType/>
  <cp:contentStatus/>
</cp:coreProperties>
</file>